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200" windowHeight="10500" activeTab="7"/>
  </bookViews>
  <sheets>
    <sheet name="Тит.лист" sheetId="1" r:id="rId1"/>
    <sheet name="ф.1" sheetId="2" r:id="rId2"/>
    <sheet name="ф.2" sheetId="3" r:id="rId3"/>
    <sheet name="ф 3" sheetId="4" r:id="rId4"/>
    <sheet name="ф 4" sheetId="5" r:id="rId5"/>
    <sheet name="ф 5" sheetId="6" r:id="rId6"/>
    <sheet name="ф.6" sheetId="7" r:id="rId7"/>
    <sheet name="ф.7" sheetId="8" r:id="rId8"/>
  </sheets>
  <definedNames/>
  <calcPr fullCalcOnLoad="1"/>
</workbook>
</file>

<file path=xl/comments5.xml><?xml version="1.0" encoding="utf-8"?>
<comments xmlns="http://schemas.openxmlformats.org/spreadsheetml/2006/main">
  <authors>
    <author>Автор</author>
  </authors>
  <commentList>
    <comment ref="I11" authorId="0">
      <text>
        <r>
          <rPr>
            <b/>
            <sz val="9"/>
            <rFont val="Tahoma"/>
            <family val="2"/>
          </rPr>
          <t>Автор:</t>
        </r>
        <r>
          <rPr>
            <sz val="9"/>
            <rFont val="Tahoma"/>
            <family val="2"/>
          </rPr>
          <t xml:space="preserve">
из отчета о выполнении мп за 12 мес</t>
        </r>
      </text>
    </comment>
  </commentList>
</comments>
</file>

<file path=xl/sharedStrings.xml><?xml version="1.0" encoding="utf-8"?>
<sst xmlns="http://schemas.openxmlformats.org/spreadsheetml/2006/main" count="373" uniqueCount="231">
  <si>
    <t>Ответственный исполнитель мероприятия</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</si>
  <si>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</si>
  <si>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</si>
  <si>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</si>
  <si>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</si>
  <si>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</si>
  <si>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Ожидаемый непосредственный результат</t>
  </si>
  <si>
    <t>2</t>
  </si>
  <si>
    <t>1</t>
  </si>
  <si>
    <t>Код аналитической программной классификации</t>
  </si>
  <si>
    <t>Пп</t>
  </si>
  <si>
    <t>ОМ</t>
  </si>
  <si>
    <t>М</t>
  </si>
  <si>
    <t>МП</t>
  </si>
  <si>
    <t>Наименование подпрограммы, основного мероприятия, мероприятия</t>
  </si>
  <si>
    <t>0 1</t>
  </si>
  <si>
    <t>№ п/п</t>
  </si>
  <si>
    <t>Наименование целевого показателя (индикатора)</t>
  </si>
  <si>
    <t>Единица измерения</t>
  </si>
  <si>
    <t>Значения целевых показателей (индикаторов)</t>
  </si>
  <si>
    <t>Показатель применения меры</t>
  </si>
  <si>
    <t>ГРБС</t>
  </si>
  <si>
    <t>Наименование муниципальной программы, подпрограммы</t>
  </si>
  <si>
    <t>Источник финансирования</t>
  </si>
  <si>
    <t>Оценка расходов, тыс. рублей</t>
  </si>
  <si>
    <t>в том числе:</t>
  </si>
  <si>
    <t>Достигнутый результат</t>
  </si>
  <si>
    <t>Проблемы, возникшие в ходе реализации мероприятия</t>
  </si>
  <si>
    <t>Срок выполнения плановый</t>
  </si>
  <si>
    <t>Срок выполнения фактический</t>
  </si>
  <si>
    <t xml:space="preserve">Факт на конец отчетного периода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</si>
  <si>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</si>
  <si>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</si>
  <si>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</si>
  <si>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Расходы бюджета муниципального образования на оказание муниципальной услуги (выполнение работы)</t>
  </si>
  <si>
    <t>Относительное отклонение факта от плана*</t>
  </si>
  <si>
    <t>*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</si>
  <si>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</si>
  <si>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</si>
  <si>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</si>
  <si>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средства бюджета Российской Федерации</t>
  </si>
  <si>
    <t>3) иные источники</t>
  </si>
  <si>
    <t>2)  средства бюджетов других уровней бюджетной системы Российской Федерации, планируемые к привлечению</t>
  </si>
  <si>
    <t>Темп роста к уровню прошлого года, % (гр8/гр6*100)</t>
  </si>
  <si>
    <t xml:space="preserve">Координатор муниципальной программы </t>
  </si>
  <si>
    <t>(должность)</t>
  </si>
  <si>
    <t>(подпись)                    (ФИО)</t>
  </si>
  <si>
    <t xml:space="preserve">(дата) </t>
  </si>
  <si>
    <t>Отчет о выполнении основных мероприятий муниципальной программы</t>
  </si>
  <si>
    <t xml:space="preserve">Форма 3. </t>
  </si>
  <si>
    <t>Форма 4.</t>
  </si>
  <si>
    <t>% исполнения к плану на отчетный год (гр9/гр7*100)</t>
  </si>
  <si>
    <t>% исполнения к плану на отчетный период (гр9/гр8*100)</t>
  </si>
  <si>
    <t xml:space="preserve"> Отчет о достигнутых значениях целевых показателей (индикаторов) муниципальной программы</t>
  </si>
  <si>
    <t>Форма 5.</t>
  </si>
  <si>
    <t>Заместитель Главы Администрации</t>
  </si>
  <si>
    <t xml:space="preserve"> города Воткинска по социальным вопросам</t>
  </si>
  <si>
    <t>Отчет о реализации муниципальной программы муниципального образования "Город Воткинск"</t>
  </si>
  <si>
    <t>Патриотическое воспитание и подготовка молодежи к военной службе</t>
  </si>
  <si>
    <t>Организация и проведение мероприятий в сфере патриотического воспитания (месячник «Во славу Отечества», Вахта памяти, День призывника, День Пограничника, День ВДВ и пр.)</t>
  </si>
  <si>
    <t>Управление культуры, спорта и молодежной политики                 Управление образования</t>
  </si>
  <si>
    <t>Участие в конкурсах, фестивалях патриотической направленности республиканского и всероссийского уровней</t>
  </si>
  <si>
    <t>Организация и проведение мероприятий, направленных на допризывную подготовку молодежи (День призывника)</t>
  </si>
  <si>
    <t>10</t>
  </si>
  <si>
    <t>Содействие социализации и эффективной самореализации молодежи</t>
  </si>
  <si>
    <t>0 2</t>
  </si>
  <si>
    <t>Проведение мероприятий для молодежных общественных организаций, студенческой молодежи (фестиваль «Студенческая весна», «Дни здоровья», молодежные форумы, спартакиады, слеты МОО, встречи; развитие и поддержка движения КВН).</t>
  </si>
  <si>
    <t>Управление культуры, спорта и молодежной политики</t>
  </si>
  <si>
    <t>Организация городского праздника «День молодежи»</t>
  </si>
  <si>
    <t>Август-сентябрь, не менее 100 человек</t>
  </si>
  <si>
    <t>Организация общегородских мероприятий и акций по пропаганде здорового образа жизни среди подростков (месячник «Молодежь ЗА здоровый образ жизни», туристический слет для студенческой и работающей молодежи, выездные акции по пропаганде ЗОЖ); создание условий для развития и работы молодежных общественных организаций,  основной деятельностью которых является пропаганда здорового образа жизни  и первичная профилактика наркозависимостей среди молодежи</t>
  </si>
  <si>
    <t>0 3</t>
  </si>
  <si>
    <t>Региональный проект "Социальная активность"</t>
  </si>
  <si>
    <t>Реализация проектов, программ и проведение мероприятий для детей, подростков и молодежи молодежными и детскими общественными объединениями</t>
  </si>
  <si>
    <t>Проведены фестиваль волонтерских отрядов, обучающие семинары по волонтерству, мастер-классы и пр.</t>
  </si>
  <si>
    <t>Создание межведомственного органа по развитию добровольчества с участием представителей некоммерческих, образовательных, добровольческих организаций и объединений, Общественой Палаты и других заинтересованных лиц</t>
  </si>
  <si>
    <t>Организация и проведение уроков, посвященных социальной активности и добровольчеству</t>
  </si>
  <si>
    <t>Управление образования</t>
  </si>
  <si>
    <t>Проведены "уроки добра" в школах и учреждениях СПО</t>
  </si>
  <si>
    <t>Проведение информационной и рекламной кампании в целях популяризации добровольчества</t>
  </si>
  <si>
    <t>Организация и проведение конкурсов и фестивалей для волонтеров, направленных на выявление самых активных личностей и отрядов, обмен опытом и внедрение лучших практик</t>
  </si>
  <si>
    <t>Оказание услуг (выполнение работ) муниципальными учреждениями в сфере молодежной политики</t>
  </si>
  <si>
    <t>МАУ "Молодежный центр "Победа"</t>
  </si>
  <si>
    <t>Уплата налога на имущество организаций, земельного налога</t>
  </si>
  <si>
    <t>Исполнение законодательства</t>
  </si>
  <si>
    <t>Укрепление материально-технической базы</t>
  </si>
  <si>
    <t>Выполнение работ в рамках большого ремонта (по мере финансирования)</t>
  </si>
  <si>
    <t>0 4</t>
  </si>
  <si>
    <t>0 5</t>
  </si>
  <si>
    <t>0 6</t>
  </si>
  <si>
    <t>Количество мероприятий патриотической направленности, в том числе по допризывной подготовке для подростков и молодежи</t>
  </si>
  <si>
    <t>Количество молодежных и детских общественных объединений, в том числе патриотической направленности</t>
  </si>
  <si>
    <t xml:space="preserve">Доля общеобразовательных организаций, профессиональных образовательных организаций и организаций высшего образования, участвующих в мероприятиях патриотической направленности, в общей численности данных образовательных организаций </t>
  </si>
  <si>
    <t>Доля молодежи, участвующей в деятельности молодежных и детских общественных объединений, органов молодежного самоуправления, в общей численности молодежи</t>
  </si>
  <si>
    <t>Охват детей и подростков "группы риска", состоящих на учете в подразделениях по делам несовершеннолетних, мероприятиями профилактической направленности</t>
  </si>
  <si>
    <t>Доля граждан, вовлеченных в добровольческую деятельность</t>
  </si>
  <si>
    <t>Доля молодежи, задействованной в мероприятиях по вовлечению в творческую деятельность, от общего числа молодежи г.Воткинска</t>
  </si>
  <si>
    <t>Доля студентов, вовлеченных в клубное студенческое движение, от общего числа студентов в г.Воткинске</t>
  </si>
  <si>
    <t>ед.</t>
  </si>
  <si>
    <t>проценты</t>
  </si>
  <si>
    <r>
      <t xml:space="preserve">Ответственный исполнитель </t>
    </r>
    <r>
      <rPr>
        <u val="single"/>
        <sz val="12"/>
        <rFont val="Times New Roman"/>
        <family val="1"/>
      </rPr>
      <t>Управление культуры, спорта и молодежной политики</t>
    </r>
  </si>
  <si>
    <t>Форма 2</t>
  </si>
  <si>
    <t>Отношение фактических расходов к оценке расходов, %</t>
  </si>
  <si>
    <t xml:space="preserve">Всего </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</si>
  <si>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</si>
  <si>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</si>
  <si>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Факт по состоянию на конец отчетного периода</t>
  </si>
  <si>
    <t>938</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</si>
  <si>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</si>
  <si>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r>
      <t>2)</t>
    </r>
    <r>
      <rPr>
        <sz val="9"/>
        <color indexed="8"/>
        <rFont val="Times New Roman"/>
        <family val="1"/>
      </rPr>
      <t xml:space="preserve">        </t>
    </r>
  </si>
  <si>
    <t>Количество концертов и концертных программ, иных зрелищных мероприятий</t>
  </si>
  <si>
    <t>единиц</t>
  </si>
  <si>
    <t>Организация досуга детей, подростков и молодежи</t>
  </si>
  <si>
    <t>Количество молодежных организаций</t>
  </si>
  <si>
    <t xml:space="preserve">единиц </t>
  </si>
  <si>
    <r>
      <t xml:space="preserve">Ответственный исполнитель: </t>
    </r>
    <r>
      <rPr>
        <u val="single"/>
        <sz val="12"/>
        <rFont val="Times New Roman"/>
        <family val="1"/>
      </rPr>
      <t xml:space="preserve">Управление культуры, спорта и молодежной политики  </t>
    </r>
    <r>
      <rPr>
        <sz val="12"/>
        <rFont val="Times New Roman"/>
        <family val="1"/>
      </rPr>
      <t xml:space="preserve"> </t>
    </r>
  </si>
  <si>
    <r>
      <t xml:space="preserve">Ответственный исполнитель: </t>
    </r>
    <r>
      <rPr>
        <u val="single"/>
        <sz val="12"/>
        <rFont val="Times New Roman"/>
        <family val="1"/>
      </rPr>
      <t>Управление культуры, спорта и молодежной политики</t>
    </r>
  </si>
  <si>
    <r>
      <rPr>
        <u val="single"/>
        <sz val="12"/>
        <rFont val="Times New Roman"/>
        <family val="1"/>
      </rPr>
      <t xml:space="preserve">                                        </t>
    </r>
    <r>
      <rPr>
        <sz val="12"/>
        <rFont val="Times New Roman"/>
        <family val="1"/>
      </rPr>
      <t xml:space="preserve">  /Ж.А.Александрова</t>
    </r>
  </si>
  <si>
    <r>
      <t>________________________</t>
    </r>
    <r>
      <rPr>
        <u val="single"/>
        <sz val="10"/>
        <rFont val="Times New Roman"/>
        <family val="1"/>
      </rPr>
      <t xml:space="preserve">  </t>
    </r>
    <r>
      <rPr>
        <sz val="10"/>
        <rFont val="Times New Roman"/>
        <family val="1"/>
      </rPr>
      <t xml:space="preserve">     </t>
    </r>
  </si>
  <si>
    <t>Утверждаю:</t>
  </si>
  <si>
    <t>Форма 1</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</si>
  <si>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</si>
  <si>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</si>
  <si>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</si>
  <si>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</si>
  <si>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Кассовые расходы, %</t>
  </si>
  <si>
    <t>И</t>
  </si>
  <si>
    <t>Рз</t>
  </si>
  <si>
    <t>Пр</t>
  </si>
  <si>
    <t>ЦС</t>
  </si>
  <si>
    <t>ВР</t>
  </si>
  <si>
    <t>Сводная бюджетная роспись, план на 1 января отчетного года</t>
  </si>
  <si>
    <t>Сводная бюджетная роспись на отчетную дату</t>
  </si>
  <si>
    <t>Кассовое исполнение на конец отчетного периода</t>
  </si>
  <si>
    <t>К плану на 1 января отчетного года</t>
  </si>
  <si>
    <t>К плану на отчетную дату</t>
  </si>
  <si>
    <t>Всего</t>
  </si>
  <si>
    <t>Управление культуры, спорта и молодежной политики Администрации города Вокткинска</t>
  </si>
  <si>
    <t>01</t>
  </si>
  <si>
    <t>Управление культуры, спорта и молодежной политики Администрации города Воткинска</t>
  </si>
  <si>
    <t>07</t>
  </si>
  <si>
    <t>02</t>
  </si>
  <si>
    <t>10002S9550</t>
  </si>
  <si>
    <t>04</t>
  </si>
  <si>
    <t>05</t>
  </si>
  <si>
    <t>06</t>
  </si>
  <si>
    <t>Вид правового акта</t>
  </si>
  <si>
    <t>Дата принятия</t>
  </si>
  <si>
    <t>Номер</t>
  </si>
  <si>
    <t>Суть изменений (краткое содержание)</t>
  </si>
  <si>
    <t xml:space="preserve">Форма 6. </t>
  </si>
  <si>
    <t>Сведения о внесенных за отчетный период изменениях в муниципальную программу</t>
  </si>
  <si>
    <t>Форма 7. Результаты оценки эффективности муниципальной  программы (подпрограммы)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</si>
  <si>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</si>
  <si>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</si>
  <si>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</si>
  <si>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</si>
  <si>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</si>
  <si>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</si>
  <si>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</si>
  <si>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</si>
  <si>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</si>
  <si>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</si>
  <si>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</si>
  <si>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</si>
  <si>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6=7х10</t>
  </si>
  <si>
    <t>10=8/9</t>
  </si>
  <si>
    <t>хх</t>
  </si>
  <si>
    <t>«Реализация молодежной политики на территории МО «Город Воткинск» на 2015-2021 годы</t>
  </si>
  <si>
    <t>Заместитель главы Администрации города Воткинска по социальным вопросам Ж.А.Александрова</t>
  </si>
  <si>
    <t>Примечание: значения показателей округляются до 3-х знаков после запятой</t>
  </si>
  <si>
    <t>Уплачены в полном объеме</t>
  </si>
  <si>
    <t xml:space="preserve">Отчет об использовании бюджетных ассигнований бюджета муниципального образования «Город Воткинск»  
на реализацию муниципальной  программы  за 2020 год
</t>
  </si>
  <si>
    <t xml:space="preserve">Ответственный исполнитель: Управление культуры, спорта и молодежной политики              </t>
  </si>
  <si>
    <t xml:space="preserve">Организация мероприятий на правленных на прфилактику асоциального деструктивного поведения подростков и молодежи. Находящихся в социально опасном положении </t>
  </si>
  <si>
    <t>Управление культуры, спорта и молодежной политики Администрации города Воткинска, Управление образования Администрации города Воткинска</t>
  </si>
  <si>
    <t>Управление образования Администрации города Вокткинска</t>
  </si>
  <si>
    <t>941</t>
  </si>
  <si>
    <t>10004S8810</t>
  </si>
  <si>
    <t>240                620</t>
  </si>
  <si>
    <t>на 01.01.2024</t>
  </si>
  <si>
    <t xml:space="preserve">Отчет о расходах на реализацию муниципальной программы за счет всех источников финансирования за 2023 год
</t>
  </si>
  <si>
    <t xml:space="preserve">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за 2023 год
</t>
  </si>
  <si>
    <t>"Реализация молодежной политики на 2020-2026 годы"</t>
  </si>
  <si>
    <t>за 2023 год</t>
  </si>
  <si>
    <t>Наименование муниципальной программы  "Реализация молодежной политики на 2020-2026 годы"</t>
  </si>
  <si>
    <t>Реализация молодежной политики на 2020-2026 годы</t>
  </si>
  <si>
    <r>
      <t xml:space="preserve">Наименование муниципальной программы  </t>
    </r>
    <r>
      <rPr>
        <u val="single"/>
        <sz val="12"/>
        <rFont val="Times New Roman"/>
        <family val="1"/>
      </rPr>
      <t>"Реализация молодежной политики на 2020-2026 годы"</t>
    </r>
  </si>
  <si>
    <r>
      <t xml:space="preserve">Наименование муниципальной программы </t>
    </r>
    <r>
      <rPr>
        <u val="single"/>
        <sz val="12"/>
        <rFont val="Times New Roman"/>
        <family val="1"/>
      </rPr>
      <t>"Реализация молодежной политики на 2020-2026 годы"</t>
    </r>
  </si>
  <si>
    <r>
      <t>Наименование муниципальной программы</t>
    </r>
    <r>
      <rPr>
        <u val="single"/>
        <sz val="12"/>
        <rFont val="Times New Roman"/>
        <family val="1"/>
      </rPr>
      <t xml:space="preserve"> "Реализация молодежной политики на 2020-2026 годы"</t>
    </r>
  </si>
  <si>
    <t>2023 год</t>
  </si>
  <si>
    <t>Организован и проведен месячник "Во славу Отечества", в который входят конкурсы по 4 номинациям. Ожидаемый охват участников - 300 чел., Проведена акция "Блокадный хлеб", проведен муниципальный этап смотра-конкурса "Равняемся на героев"</t>
  </si>
  <si>
    <t>Организован и проведен месячник "Во славу Отечества", в который входят конкурсы по 4 номинациям (охват 300 человек). Проведена акция "Блокадный хлеб"  (охват 20 человек). Проведен муниципальный этап смотра-конкурса "Равняемся на героев" (охват 320 человек) Проведены митинги: памяти   В.Г. Садовникова  (охват 85 человек); митинг, посвященный очередной годовщине начала Великой Отечественной войны (охват 100 человек), "Вахта памяти" (охват 40 человек),  митинг посвященный передаче Вечного огня  участникам ВОВ (охват 50 человек), митинг , посвященный памяти жертв Чернобыльской трагедии (охват 40 человек), Проведены: встреча с сотрудниками военкомата по теме контрактной службы (охват 40 человек), Акция "Георгиевская ленточка" (охват 400 человек), Акция "Свеча памяти" (охват 50 человек), Акция по раздаче ленточек "Триколор" приуроченная Дню России  (охват 230 человек), Благотворительнеый концерт "Своих не бросаем" (охват 40 человек),  памятный вечер "Суровый приказ выполняя" (охват 300 человек), открытый городской музыкальный фестиваль «О мужестве! О славе! О Победе! Памяти  Игоря  Праля (охват 300 человек), мастер-класс, посвященный Дню Защитника Отечества   (охват 200 человек), торжественный вечер «Слава тебе, защитник Отечества!»  (охват 400 человек), в «ДК на улице Кирова» прошл концертная программа, посвященная девятой годовщине воссоединения Крыма с Россией и поддержке Специальной военной
операции (охват 200 человек), в ДК на Кирова прошел Первый  Всероссийский  Кинофестиваль Молодежного Патриотического кино «ZOV» (охват 700 человек). Акция раздачи лент "Триколор",посвященная дню Государственного Флага.Митинг к Дню ВДВ .Митинг к Дню ВМФ.</t>
  </si>
  <si>
    <t xml:space="preserve">Приняли участие в республиканских конкурсах </t>
  </si>
  <si>
    <t>Организовано участие 2 команд от города  в Республиканском смотре-конкурсе по строевой подготовке «Равняемся на Героев» (охват 50 человек),организовано участие в полуфинале Республиканского конкурса "Спартакиада Гвардия" (охват 800 человек).</t>
  </si>
  <si>
    <t>Организация и проведение совместных мероприятий с ООО "Союз ветеранов и инвалидов локальных войн" и Воткинской городской общественной организацией ветеранов войны, труда, вооруженных сил и правоохранительных органов (семинары, лектории, встречи)</t>
  </si>
  <si>
    <t>Проведены совместные мероприятия, приуроченые к Дню призывника, "уроки мужества"</t>
  </si>
  <si>
    <r>
      <t>Поздравление женщин, ветеранов ВОВ с  Международным женским  днем  8 Марта. (охват 10 человек), памятный вечер "Суровый приказ выполняя "  (охват 300 человек),</t>
    </r>
    <r>
      <rPr>
        <sz val="10"/>
        <color indexed="10"/>
        <rFont val="Times New Roman"/>
        <family val="1"/>
      </rPr>
      <t xml:space="preserve"> </t>
    </r>
    <r>
      <rPr>
        <sz val="10"/>
        <rFont val="Times New Roman"/>
        <family val="1"/>
      </rPr>
      <t>Поздравление ветеранов с празднованием годовщины "Великой Победы 9 мая"(охват-20 чел) Всероссийская патриотическая акция «Окна Победы» (Украшение фасадных окон учреждений), Акция «Георгиевская лента» (охват-300 шт.), встреча с сотрудниками военкомата по теме контрактной службы  (охват 30 человек).Показ фильма "Огонь".Концерт,посвященный присвоению городу Воткинску звания "Город трудовой доблести".Всероссийская акция, посвященная Дню воссоединения Донецкой Народной Республики, Луганской Народной Республики, Запорожской области и Херсонской области с Россией.</t>
    </r>
  </si>
  <si>
    <t xml:space="preserve">Посещение войсковой части, музейной комнаты в филиале №7 ЦБС , кинопоказы, торжественный концерт (октябрь)  </t>
  </si>
  <si>
    <r>
      <t xml:space="preserve">В социальных сетях размещены видеоматериалы направленные на допризывную подготовку молодежи, </t>
    </r>
    <r>
      <rPr>
        <sz val="10"/>
        <color indexed="10"/>
        <rFont val="Times New Roman"/>
        <family val="1"/>
      </rPr>
      <t xml:space="preserve"> </t>
    </r>
  </si>
  <si>
    <t>Проведены фестиваль "Студенческая весна" (апрель), День здоровья (апрель), студенческая спартакиада (3 этапа), "Кругосветка" и "Кросс нации". Продвижение деятельности КВН в городе.</t>
  </si>
  <si>
    <t xml:space="preserve"> Всероссийская акция «Будь здоров» (охват- 300 чел.), Мисс и Мистер студенчество 2023 (охват-100 чел.),  1/8 финала чемпионата новой Воткинской лиги КВН  (охват- 400 чел.), 1/4 финала новой Воткинской лиги КВН (охват- 250 чел.)    проведен городской фестиваль "Студенческая весна" (охват - 700 чел.), Республиканский творческий фестиваль работающей молодежи «ЖАРА - 2023»  (поучаствовало 2 команды от города Воткинска, 40 волонтреов приняли участе в организации мероприятии), 1/4 финала лиги КВН Родникового края (охват- 400 чел.).Городское мероприятие"День первокурскника".Финал Воткинской лиги КВН.</t>
  </si>
  <si>
    <t>Проведен День молодежи 27 июня. Организованы несколько площадок. Ожидаемый охват - 2000 человек.</t>
  </si>
  <si>
    <t>Проведен День молодежи  24 июня 2023г. (охват -7000 чел.)</t>
  </si>
  <si>
    <t>Организация и проведение профильной смены актива</t>
  </si>
  <si>
    <t>Проведена профильная смена актива "Будь.PROFI"(охват-100 человек)</t>
  </si>
  <si>
    <t xml:space="preserve"> </t>
  </si>
  <si>
    <t>Организация и проведение на территории муниципального образования "Город Воткинск" проектов молодежного инициативного бюджетирования "Атмосфера"</t>
  </si>
  <si>
    <t xml:space="preserve">Управление культуры, спорта и молодежной политики. Управление образования. Управление жилищно-коммунального хозяйства </t>
  </si>
  <si>
    <t>Реализвано не менее 7 проектов</t>
  </si>
  <si>
    <t>Приняли участие в конкурсе МИБ Атмосфера, победителями стали 7 проектов</t>
  </si>
  <si>
    <t>Проведен тренинг от Центра «Психолог плюс» (охват-65 чел.), проведен семинар  «Серебряные волонтеры»  (охват-40 чел.), проведен конкурс самых активных волонтерских отрядов «5 добрых дел».Реализован проект "Воткинск-время молодых".Программа мобильности волонтеров,в соответствии с федеральным проектом "Социальная активность" Национального проекта "Образование".Забег "Движение спорта".Профилактический форум .Летний кубок КВН .Автопробег"Время выбрало нас ".Урок "Добра".Танцующий город.Благотворительный автопробег.Проведение полуфинала Воткинской лиги КВН.Вручение паспортов в рамках Всероссийской акции "Мы-граждане России!"</t>
  </si>
  <si>
    <t>Проведена 1 рабочая группа и 2 обучающих семинара.</t>
  </si>
  <si>
    <t xml:space="preserve">Проведено 4 обучающих семинара с руководителями волонтерских отрядов по вовлечению в волонтерскую работу </t>
  </si>
  <si>
    <t xml:space="preserve">Проведена Республиканская акция - «Весенняя неделя добра» (комплекс субботников), охват - 800 чел., Всероссийская акция «Всероссийский день заботы и памятниках истории и культуры» (охват-50 чел.), благотворительная акция «Дармарка» 2 раза в год  (охват-500 чел.),благотворительная акция "Разделяйка" (ежемесячно)
</t>
  </si>
  <si>
    <t>На всех масштабных мероприятиях, стенды о волонтерской деятельности в учебных заведениях, на страницах в ВК Администрации города, МЦ "Победа" ежемесячно размещена информация о добровольчестве и волонтерской деятельности</t>
  </si>
  <si>
    <t>Оформлены информационные стенды о волонтерской деятельности во всех школах и СПО, каждый волонтерский отряд имеет страницу в социальной сети"Вконтакте", размещает информацию волонтерской деятельности на официальные сайты учреждений, зарегестрирован на сайте Добро.ру</t>
  </si>
  <si>
    <t>Проведен конкурс социальных театров (апрель) и фестиваль волонтерских отрядов (декабрь), проведен "Бал волонтеров"</t>
  </si>
  <si>
    <t>Проведен конкурс социальных театров (охват - 600 чел.)</t>
  </si>
  <si>
    <t>Выполнение МАУ "МЦ "Победа" муниципального задания. Проведено 80 мероприятий. Осуществляют деятельность 5 молодежных организаций на базе МАУ "МЦ "Победа".</t>
  </si>
  <si>
    <t>Проведено 80 мероприятий. Осуществляют деятельность 5 молодежных организаций на базе МАУ "МЦ "Победа"</t>
  </si>
  <si>
    <t>Постановление Администрации города Воткинска «О внесении изменений в муниципальную программу муниципального образования «Город Воткинск» «Реализация молодежной политики на 2020-2025 годы»»   от 30.12.2022 №1705</t>
  </si>
  <si>
    <t>№1705</t>
  </si>
  <si>
    <t>Постановление Администрации города Воткинска «О внесении изменений в муниципальную программу муниципального образования «Город Воткинск» «Реализация молодежной политики на 2020-2025 годы», утвержденную постановлением Администрации города Воткинска от 29.11.2019 № 2030»</t>
  </si>
  <si>
    <t>Подсветка фасадной части  здания по ул.Кирова,6</t>
  </si>
  <si>
    <t>План на конец отчетного 2023  года</t>
  </si>
  <si>
    <t xml:space="preserve">Реализация мероприятий профкалендаря. </t>
  </si>
  <si>
    <t>Проведены мероприятия в рамках антинаркотического месячника. Проведен конкурс арт-объектов, пропагандирующих ЗОЖ. Организовано не менее 3 профилактических акций</t>
  </si>
  <si>
    <t>Факт на начало отчетного периода (за 2022 год)</t>
  </si>
  <si>
    <t>В паспорте муниципальной программы «Реализация молодежной политики на 2020 -2024 годы", раздел «Ресурсное обеспечение» изложен в новой редакции программа продлена до 2026 года.</t>
  </si>
  <si>
    <t>В паспорте муниципальной программы «Реализация молодежной политики на 2020 -2024 годы", раздел «Ресурсное обеспечение» изложен в новой редакции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</si>
</sst>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00"/>
  </numFmts>
  <fonts count="91">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
      <name val="Calibri"/>
      <family val="2"/>
    </font>
    <font>
      <sz val="8"/>
      <name val="Times New Roman"/>
      <family val="1"/>
    </font>
    <font>
      <sz val="10"/>
      <color indexed="8"/>
      <name val="Times New Roman"/>
      <family val="1"/>
    </font>
    <font>
      <b/>
      <sz val="10"/>
      <color indexed="8"/>
      <name val="Times New Roman"/>
      <family val="1"/>
    </font>
    <font>
      <b/>
      <sz val="12"/>
      <name val="Times New Roman"/>
      <family val="1"/>
    </font>
    <font>
      <sz val="12"/>
      <name val="Times New Roman"/>
      <family val="1"/>
    </font>
    <font>
      <u val="single"/>
      <sz val="12"/>
      <name val="Times New Roman"/>
      <family val="1"/>
    </font>
    <font>
      <sz val="11"/>
      <name val="Times New Roman"/>
      <family val="1"/>
    </font>
    <font>
      <b/>
      <sz val="12"/>
      <color indexed="8"/>
      <name val="Times New Roman"/>
      <family val="1"/>
    </font>
    <font>
      <sz val="9"/>
      <color indexed="8"/>
      <name val="Times New Roman"/>
      <family val="1"/>
    </font>
    <font>
      <sz val="10"/>
      <color indexed="10"/>
      <name val="Times New Roman"/>
      <family val="1"/>
    </font>
    <font>
      <sz val="8.5"/>
      <name val="Times New Roman"/>
      <family val="1"/>
    </font>
    <font>
      <b/>
      <sz val="13"/>
      <name val="Times New Roman"/>
      <family val="1"/>
    </font>
    <font>
      <b/>
      <sz val="14"/>
      <name val="Times New Roman"/>
      <family val="1"/>
    </font>
    <font>
      <sz val="7"/>
      <name val="Times New Roman"/>
      <family val="1"/>
    </font>
    <font>
      <u val="single"/>
      <sz val="10"/>
      <name val="Times New Roman"/>
      <family val="1"/>
    </font>
    <font>
      <sz val="11"/>
      <color indexed="8"/>
      <name val="Times New Roman"/>
      <family val="1"/>
    </font>
    <font>
      <sz val="14"/>
      <name val="Times New Roman"/>
      <family val="1"/>
    </font>
    <font>
      <b/>
      <sz val="8.5"/>
      <color indexed="8"/>
      <name val="Times New Roman"/>
      <family val="1"/>
    </font>
    <font>
      <sz val="8"/>
      <color indexed="8"/>
      <name val="Times New Roman"/>
      <family val="1"/>
    </font>
    <font>
      <vertAlign val="subscript"/>
      <sz val="8"/>
      <color indexed="8"/>
      <name val="Times New Roman"/>
      <family val="1"/>
    </font>
    <font>
      <b/>
      <sz val="11"/>
      <color indexed="8"/>
      <name val="Times New Roman"/>
      <family val="1"/>
    </font>
    <font>
      <sz val="7.5"/>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Calibri"/>
      <family val="2"/>
    </font>
    <font>
      <b/>
      <sz val="14"/>
      <color indexed="8"/>
      <name val="Times New Roman"/>
      <family val="1"/>
    </font>
    <font>
      <sz val="14"/>
      <color indexed="8"/>
      <name val="Times New Roman"/>
      <family val="1"/>
    </font>
    <font>
      <sz val="8.5"/>
      <color indexed="8"/>
      <name val="Times New Roman"/>
      <family val="1"/>
    </font>
    <font>
      <b/>
      <sz val="9"/>
      <color indexed="8"/>
      <name val="Times New Roman"/>
      <family val="1"/>
    </font>
    <font>
      <sz val="10"/>
      <name val="Calibri"/>
      <family val="2"/>
    </font>
    <font>
      <sz val="9"/>
      <name val="Calibri"/>
      <family val="2"/>
    </font>
    <font>
      <sz val="8.5"/>
      <name val="Calibri"/>
      <family val="2"/>
    </font>
    <font>
      <sz val="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sz val="14"/>
      <color theme="1"/>
      <name val="Calibri"/>
      <family val="2"/>
    </font>
    <font>
      <b/>
      <sz val="14"/>
      <color theme="1"/>
      <name val="Times New Roman"/>
      <family val="1"/>
    </font>
    <font>
      <b/>
      <sz val="10"/>
      <color theme="1"/>
      <name val="Times New Roman"/>
      <family val="1"/>
    </font>
    <font>
      <sz val="14"/>
      <color theme="1"/>
      <name val="Times New Roman"/>
      <family val="1"/>
    </font>
    <font>
      <sz val="8.5"/>
      <color theme="1"/>
      <name val="Times New Roman"/>
      <family val="1"/>
    </font>
    <font>
      <sz val="9"/>
      <color theme="1"/>
      <name val="Times New Roman"/>
      <family val="1"/>
    </font>
    <font>
      <b/>
      <sz val="9"/>
      <color theme="1"/>
      <name val="Times New Roman"/>
      <family val="1"/>
    </font>
    <font>
      <sz val="9"/>
      <color theme="1"/>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64"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77" fillId="31" borderId="0" applyNumberFormat="0" applyBorder="0" applyAlignment="0" applyProtection="0"/>
  </cellStyleXfs>
  <cellXfs count="267">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10"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xf>
    <xf numFmtId="49" fontId="7" fillId="0" borderId="10" xfId="0" applyNumberFormat="1" applyFont="1" applyFill="1" applyBorder="1" applyAlignment="1">
      <alignment horizontal="center" vertical="center"/>
    </xf>
    <xf numFmtId="0" fontId="11" fillId="0" borderId="0" xfId="0" applyFont="1" applyFill="1" applyAlignment="1">
      <alignment horizontal="center" wrapText="1"/>
    </xf>
    <xf numFmtId="0" fontId="7" fillId="0" borderId="11" xfId="0" applyFont="1" applyFill="1" applyBorder="1" applyAlignment="1">
      <alignment horizontal="center" vertical="center" wrapText="1"/>
    </xf>
    <xf numFmtId="0" fontId="11" fillId="0" borderId="0" xfId="0" applyFont="1" applyFill="1" applyAlignment="1">
      <alignment/>
    </xf>
    <xf numFmtId="0" fontId="11" fillId="0" borderId="0" xfId="0" applyFont="1" applyFill="1" applyAlignment="1">
      <alignment horizontal="center" vertical="center" wrapText="1"/>
    </xf>
    <xf numFmtId="0" fontId="78" fillId="0" borderId="0" xfId="0" applyFont="1" applyAlignment="1">
      <alignment/>
    </xf>
    <xf numFmtId="0" fontId="79" fillId="0" borderId="0" xfId="0" applyFont="1" applyAlignment="1">
      <alignment/>
    </xf>
    <xf numFmtId="0" fontId="10" fillId="0" borderId="0" xfId="0" applyFont="1" applyFill="1" applyAlignment="1">
      <alignment horizontal="center"/>
    </xf>
    <xf numFmtId="0" fontId="11" fillId="0" borderId="0" xfId="0" applyFont="1" applyFill="1" applyAlignment="1">
      <alignment/>
    </xf>
    <xf numFmtId="0" fontId="11" fillId="0" borderId="0" xfId="0" applyFont="1" applyAlignment="1">
      <alignment/>
    </xf>
    <xf numFmtId="0" fontId="80" fillId="0" borderId="0" xfId="0" applyFont="1" applyAlignment="1">
      <alignment/>
    </xf>
    <xf numFmtId="0" fontId="11" fillId="0" borderId="0" xfId="0" applyFont="1" applyFill="1" applyAlignment="1">
      <alignment horizontal="justify" vertical="center" wrapText="1"/>
    </xf>
    <xf numFmtId="0" fontId="10" fillId="0" borderId="0" xfId="0" applyFont="1" applyFill="1" applyAlignment="1">
      <alignment horizontal="justify" vertical="center"/>
    </xf>
    <xf numFmtId="0" fontId="7" fillId="0" borderId="0" xfId="0" applyFont="1" applyAlignment="1">
      <alignment/>
    </xf>
    <xf numFmtId="0" fontId="3" fillId="0" borderId="0" xfId="0" applyFont="1" applyAlignment="1">
      <alignment/>
    </xf>
    <xf numFmtId="0" fontId="3" fillId="0" borderId="0" xfId="0" applyFont="1" applyFill="1" applyAlignment="1">
      <alignment/>
    </xf>
    <xf numFmtId="0" fontId="2" fillId="0" borderId="0" xfId="0" applyFont="1" applyAlignment="1">
      <alignment/>
    </xf>
    <xf numFmtId="0" fontId="11" fillId="0" borderId="0" xfId="0" applyFont="1" applyFill="1" applyAlignment="1">
      <alignment horizontal="justify" vertical="center"/>
    </xf>
    <xf numFmtId="0" fontId="78" fillId="0" borderId="0" xfId="0" applyFont="1" applyFill="1" applyAlignment="1">
      <alignment/>
    </xf>
    <xf numFmtId="0" fontId="7" fillId="0" borderId="0" xfId="0" applyFont="1" applyFill="1" applyAlignment="1">
      <alignment horizontal="justify"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11" fillId="0" borderId="0" xfId="0" applyFont="1" applyFill="1" applyAlignment="1">
      <alignment horizontal="center" vertical="center"/>
    </xf>
    <xf numFmtId="2" fontId="11" fillId="0" borderId="0" xfId="0" applyNumberFormat="1" applyFont="1" applyAlignment="1">
      <alignment/>
    </xf>
    <xf numFmtId="2" fontId="13" fillId="0" borderId="0" xfId="0" applyNumberFormat="1" applyFont="1" applyAlignment="1">
      <alignment/>
    </xf>
    <xf numFmtId="0" fontId="13" fillId="0" borderId="0" xfId="0" applyFont="1" applyAlignment="1">
      <alignment/>
    </xf>
    <xf numFmtId="2" fontId="7" fillId="0" borderId="0" xfId="0" applyNumberFormat="1" applyFont="1" applyAlignment="1">
      <alignment/>
    </xf>
    <xf numFmtId="0" fontId="7" fillId="0" borderId="10" xfId="0" applyFont="1" applyFill="1" applyBorder="1" applyAlignment="1">
      <alignment horizontal="center"/>
    </xf>
    <xf numFmtId="49" fontId="3" fillId="0" borderId="10" xfId="0" applyNumberFormat="1" applyFont="1" applyFill="1" applyBorder="1" applyAlignment="1">
      <alignment horizontal="center" vertical="center"/>
    </xf>
    <xf numFmtId="2" fontId="2" fillId="0" borderId="0" xfId="0" applyNumberFormat="1" applyFont="1" applyAlignment="1">
      <alignment/>
    </xf>
    <xf numFmtId="0" fontId="2" fillId="0" borderId="10" xfId="0" applyFont="1" applyFill="1" applyBorder="1" applyAlignment="1">
      <alignment horizontal="center" vertical="center"/>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0" fontId="2" fillId="0" borderId="10" xfId="0" applyNumberFormat="1" applyFont="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xf>
    <xf numFmtId="0" fontId="4" fillId="0" borderId="10" xfId="0"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justify"/>
    </xf>
    <xf numFmtId="0" fontId="4" fillId="0" borderId="10" xfId="0" applyFont="1" applyBorder="1" applyAlignment="1">
      <alignment wrapText="1"/>
    </xf>
    <xf numFmtId="0" fontId="15" fillId="0" borderId="10" xfId="0" applyFont="1" applyBorder="1" applyAlignment="1">
      <alignment wrapText="1"/>
    </xf>
    <xf numFmtId="0" fontId="3" fillId="0" borderId="10" xfId="0" applyFont="1" applyFill="1" applyBorder="1" applyAlignment="1">
      <alignment/>
    </xf>
    <xf numFmtId="0" fontId="4" fillId="0" borderId="10" xfId="0" applyFont="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wrapText="1"/>
    </xf>
    <xf numFmtId="174" fontId="5" fillId="0" borderId="10" xfId="0" applyNumberFormat="1" applyFont="1" applyFill="1" applyBorder="1" applyAlignment="1">
      <alignment horizontal="center" vertical="center"/>
    </xf>
    <xf numFmtId="174" fontId="4" fillId="0" borderId="10" xfId="0" applyNumberFormat="1" applyFont="1" applyFill="1" applyBorder="1" applyAlignment="1">
      <alignment horizontal="center" vertical="center" wrapText="1"/>
    </xf>
    <xf numFmtId="174"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5" fillId="32" borderId="10" xfId="0" applyFont="1" applyFill="1" applyBorder="1" applyAlignment="1">
      <alignment horizontal="left" vertical="center" wrapText="1"/>
    </xf>
    <xf numFmtId="0" fontId="15" fillId="32" borderId="10" xfId="0" applyFont="1" applyFill="1" applyBorder="1" applyAlignment="1">
      <alignment wrapText="1"/>
    </xf>
    <xf numFmtId="0" fontId="15" fillId="32" borderId="10" xfId="0" applyFont="1" applyFill="1" applyBorder="1" applyAlignment="1">
      <alignment horizontal="left" wrapText="1" indent="3"/>
    </xf>
    <xf numFmtId="0" fontId="19" fillId="0" borderId="0" xfId="0" applyFont="1" applyFill="1" applyAlignment="1">
      <alignment/>
    </xf>
    <xf numFmtId="0" fontId="19" fillId="0" borderId="0" xfId="0" applyFont="1" applyFill="1" applyAlignment="1">
      <alignment horizontal="center"/>
    </xf>
    <xf numFmtId="0" fontId="4" fillId="0" borderId="10" xfId="0" applyFont="1" applyFill="1" applyBorder="1" applyAlignment="1">
      <alignment horizontal="center" vertical="center" wrapText="1"/>
    </xf>
    <xf numFmtId="0" fontId="10" fillId="0" borderId="0" xfId="0" applyFont="1" applyFill="1" applyAlignment="1">
      <alignment wrapText="1"/>
    </xf>
    <xf numFmtId="0" fontId="11" fillId="0" borderId="0" xfId="0" applyFont="1" applyFill="1" applyAlignment="1">
      <alignment wrapText="1"/>
    </xf>
    <xf numFmtId="0" fontId="81" fillId="0" borderId="0" xfId="0" applyFont="1" applyBorder="1" applyAlignment="1">
      <alignment/>
    </xf>
    <xf numFmtId="0" fontId="3" fillId="0" borderId="0" xfId="0" applyFont="1" applyFill="1" applyAlignment="1">
      <alignment horizontal="center"/>
    </xf>
    <xf numFmtId="0" fontId="19" fillId="0" borderId="0" xfId="0" applyFont="1" applyFill="1" applyAlignment="1">
      <alignment horizontal="center" vertical="center" wrapText="1"/>
    </xf>
    <xf numFmtId="0" fontId="3" fillId="0" borderId="10" xfId="0" applyFont="1" applyFill="1" applyBorder="1" applyAlignment="1">
      <alignment vertical="top" wrapText="1"/>
    </xf>
    <xf numFmtId="49" fontId="2" fillId="0" borderId="10" xfId="0" applyNumberFormat="1" applyFont="1" applyFill="1" applyBorder="1" applyAlignment="1">
      <alignment horizontal="center" vertical="top"/>
    </xf>
    <xf numFmtId="0" fontId="4" fillId="0" borderId="13" xfId="0" applyFont="1" applyFill="1" applyBorder="1" applyAlignment="1">
      <alignment vertical="top" wrapText="1"/>
    </xf>
    <xf numFmtId="0" fontId="7" fillId="0" borderId="10" xfId="0" applyFont="1" applyFill="1" applyBorder="1" applyAlignment="1">
      <alignment horizontal="left" vertical="top" wrapText="1"/>
    </xf>
    <xf numFmtId="0" fontId="22"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82" fillId="0" borderId="0" xfId="0" applyFont="1" applyAlignment="1">
      <alignment/>
    </xf>
    <xf numFmtId="0" fontId="83" fillId="0" borderId="0" xfId="0" applyFont="1" applyAlignment="1">
      <alignment horizontal="center" vertical="center" wrapText="1"/>
    </xf>
    <xf numFmtId="0" fontId="4" fillId="33" borderId="10" xfId="0" applyFont="1" applyFill="1" applyBorder="1" applyAlignment="1">
      <alignment horizontal="center" vertical="center" wrapText="1"/>
    </xf>
    <xf numFmtId="49" fontId="4" fillId="0" borderId="13"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174" fontId="4"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14" fontId="3" fillId="0" borderId="0" xfId="0" applyNumberFormat="1" applyFont="1" applyFill="1" applyAlignment="1">
      <alignment horizontal="center"/>
    </xf>
    <xf numFmtId="0" fontId="80" fillId="0" borderId="0" xfId="0" applyFont="1" applyFill="1" applyAlignment="1">
      <alignment/>
    </xf>
    <xf numFmtId="0" fontId="84" fillId="0" borderId="0" xfId="0" applyFont="1" applyFill="1" applyAlignment="1">
      <alignment horizontal="center"/>
    </xf>
    <xf numFmtId="0" fontId="85" fillId="0" borderId="0" xfId="0" applyFont="1" applyFill="1" applyAlignment="1">
      <alignment horizontal="right"/>
    </xf>
    <xf numFmtId="0" fontId="86" fillId="0" borderId="10" xfId="0" applyFont="1" applyFill="1" applyBorder="1" applyAlignment="1">
      <alignment horizontal="center" vertical="center" wrapText="1"/>
    </xf>
    <xf numFmtId="174" fontId="84" fillId="0" borderId="10" xfId="0" applyNumberFormat="1" applyFont="1" applyFill="1" applyBorder="1" applyAlignment="1">
      <alignment horizontal="center" vertical="top"/>
    </xf>
    <xf numFmtId="4" fontId="87" fillId="0" borderId="10" xfId="0" applyNumberFormat="1" applyFont="1" applyFill="1" applyBorder="1" applyAlignment="1">
      <alignment horizontal="center" vertical="center"/>
    </xf>
    <xf numFmtId="0" fontId="82" fillId="0" borderId="0" xfId="0" applyFont="1" applyFill="1" applyAlignment="1">
      <alignment/>
    </xf>
    <xf numFmtId="0" fontId="0" fillId="0" borderId="0" xfId="0" applyFont="1" applyFill="1" applyAlignment="1">
      <alignment/>
    </xf>
    <xf numFmtId="0" fontId="80" fillId="0" borderId="0" xfId="0" applyFont="1" applyAlignment="1">
      <alignment horizontal="center"/>
    </xf>
    <xf numFmtId="0" fontId="88" fillId="0" borderId="0" xfId="0" applyFont="1" applyFill="1" applyAlignment="1">
      <alignment horizontal="center"/>
    </xf>
    <xf numFmtId="0" fontId="85" fillId="0" borderId="0" xfId="0" applyFont="1" applyFill="1" applyAlignment="1">
      <alignment/>
    </xf>
    <xf numFmtId="0" fontId="83" fillId="0" borderId="0" xfId="0" applyFont="1" applyFill="1" applyAlignment="1">
      <alignment horizontal="center" vertical="center" wrapText="1"/>
    </xf>
    <xf numFmtId="0" fontId="80" fillId="0" borderId="0" xfId="0" applyFont="1" applyFill="1" applyAlignment="1">
      <alignment/>
    </xf>
    <xf numFmtId="0" fontId="0" fillId="0" borderId="0" xfId="0" applyFill="1" applyAlignment="1">
      <alignment/>
    </xf>
    <xf numFmtId="174" fontId="80" fillId="0" borderId="10" xfId="0" applyNumberFormat="1" applyFont="1" applyFill="1" applyBorder="1" applyAlignment="1">
      <alignment horizontal="center" vertical="center"/>
    </xf>
    <xf numFmtId="174" fontId="87" fillId="0" borderId="10" xfId="0" applyNumberFormat="1" applyFont="1" applyFill="1" applyBorder="1" applyAlignment="1">
      <alignment horizontal="center" vertical="center"/>
    </xf>
    <xf numFmtId="174" fontId="0" fillId="0" borderId="0" xfId="0" applyNumberFormat="1" applyAlignment="1">
      <alignment/>
    </xf>
    <xf numFmtId="4" fontId="0" fillId="0" borderId="0" xfId="0" applyNumberFormat="1" applyFill="1" applyAlignment="1">
      <alignment/>
    </xf>
    <xf numFmtId="3" fontId="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15" fillId="0" borderId="10" xfId="0" applyFont="1" applyFill="1" applyBorder="1" applyAlignment="1">
      <alignment horizontal="justify" vertical="center"/>
    </xf>
    <xf numFmtId="182" fontId="79" fillId="0" borderId="10" xfId="0" applyNumberFormat="1" applyFont="1" applyFill="1" applyBorder="1" applyAlignment="1">
      <alignment horizontal="center" vertical="center"/>
    </xf>
    <xf numFmtId="0" fontId="8" fillId="0" borderId="10" xfId="0" applyFont="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0" xfId="0" applyFont="1" applyFill="1" applyBorder="1" applyAlignment="1">
      <alignment horizontal="justify" vertical="center"/>
    </xf>
    <xf numFmtId="0" fontId="2" fillId="0" borderId="10" xfId="0" applyFont="1" applyFill="1" applyBorder="1" applyAlignment="1">
      <alignment horizontal="left" vertical="top" wrapText="1"/>
    </xf>
    <xf numFmtId="0" fontId="2" fillId="0" borderId="10" xfId="0" applyFont="1" applyFill="1" applyBorder="1" applyAlignment="1">
      <alignment horizontal="justify" vertical="top"/>
    </xf>
    <xf numFmtId="0" fontId="2"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8" fillId="0" borderId="12" xfId="0" applyFont="1" applyBorder="1" applyAlignment="1">
      <alignment vertical="top" wrapText="1"/>
    </xf>
    <xf numFmtId="0" fontId="2" fillId="0" borderId="14" xfId="0" applyFont="1" applyFill="1" applyBorder="1" applyAlignment="1">
      <alignment horizontal="center" vertical="top" wrapText="1"/>
    </xf>
    <xf numFmtId="0" fontId="2" fillId="0" borderId="10" xfId="0" applyFont="1" applyBorder="1" applyAlignment="1">
      <alignment vertical="top" wrapText="1"/>
    </xf>
    <xf numFmtId="0" fontId="7" fillId="0" borderId="10" xfId="0" applyFont="1" applyFill="1" applyBorder="1" applyAlignment="1">
      <alignment horizontal="justify" vertical="center"/>
    </xf>
    <xf numFmtId="0" fontId="4" fillId="0" borderId="10" xfId="0" applyFont="1" applyFill="1" applyBorder="1" applyAlignment="1">
      <alignment horizontal="center" vertical="top"/>
    </xf>
    <xf numFmtId="0" fontId="80" fillId="0" borderId="10" xfId="0" applyFont="1" applyBorder="1" applyAlignment="1">
      <alignment vertical="top"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9" fillId="0" borderId="10" xfId="0" applyFont="1" applyBorder="1" applyAlignment="1">
      <alignment vertical="top" wrapText="1"/>
    </xf>
    <xf numFmtId="0" fontId="0" fillId="0" borderId="10" xfId="0" applyBorder="1" applyAlignment="1">
      <alignment/>
    </xf>
    <xf numFmtId="0" fontId="78" fillId="0" borderId="10" xfId="0" applyFont="1" applyBorder="1" applyAlignment="1">
      <alignment wrapText="1"/>
    </xf>
    <xf numFmtId="14"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14" fontId="78" fillId="0" borderId="10" xfId="0" applyNumberFormat="1" applyFont="1" applyBorder="1" applyAlignment="1">
      <alignment horizontal="center" wrapText="1"/>
    </xf>
    <xf numFmtId="0" fontId="78" fillId="0" borderId="10" xfId="0" applyFont="1" applyBorder="1" applyAlignment="1">
      <alignment horizontal="center" wrapText="1"/>
    </xf>
    <xf numFmtId="1" fontId="2" fillId="0" borderId="10" xfId="0" applyNumberFormat="1" applyFont="1" applyFill="1" applyBorder="1" applyAlignment="1">
      <alignment horizontal="center" vertical="center" wrapText="1"/>
    </xf>
    <xf numFmtId="2" fontId="5" fillId="0" borderId="0" xfId="0" applyNumberFormat="1" applyFont="1" applyFill="1" applyBorder="1" applyAlignment="1">
      <alignment/>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8"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2" fillId="33" borderId="0" xfId="0" applyFont="1" applyFill="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top" wrapText="1"/>
    </xf>
    <xf numFmtId="0" fontId="3" fillId="33" borderId="10" xfId="0" applyFont="1" applyFill="1" applyBorder="1" applyAlignment="1">
      <alignment/>
    </xf>
    <xf numFmtId="0" fontId="2" fillId="33" borderId="0" xfId="0" applyFont="1" applyFill="1" applyAlignment="1">
      <alignment/>
    </xf>
    <xf numFmtId="0" fontId="11" fillId="33" borderId="0" xfId="0" applyFont="1" applyFill="1" applyAlignment="1">
      <alignment/>
    </xf>
    <xf numFmtId="0" fontId="5" fillId="33" borderId="0" xfId="0" applyFont="1" applyFill="1" applyAlignment="1">
      <alignment horizontal="center"/>
    </xf>
    <xf numFmtId="0" fontId="7"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13" fillId="33" borderId="0" xfId="0" applyFont="1" applyFill="1" applyAlignment="1">
      <alignment/>
    </xf>
    <xf numFmtId="0" fontId="11" fillId="0" borderId="0" xfId="0" applyFont="1" applyFill="1" applyAlignment="1">
      <alignment horizontal="left"/>
    </xf>
    <xf numFmtId="0" fontId="87" fillId="0" borderId="0" xfId="0" applyFont="1" applyAlignment="1">
      <alignment horizontal="center" vertical="top"/>
    </xf>
    <xf numFmtId="0" fontId="10" fillId="0" borderId="0" xfId="0" applyFont="1" applyFill="1" applyAlignment="1">
      <alignment horizontal="center" wrapText="1"/>
    </xf>
    <xf numFmtId="0" fontId="81" fillId="0" borderId="0" xfId="0" applyFont="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4" fillId="0" borderId="0" xfId="0" applyFont="1" applyFill="1" applyAlignment="1">
      <alignment horizontal="center" vertical="top" wrapText="1"/>
    </xf>
    <xf numFmtId="0" fontId="2" fillId="0" borderId="0" xfId="0" applyFont="1" applyFill="1" applyAlignment="1">
      <alignment horizontal="left" wrapText="1"/>
    </xf>
    <xf numFmtId="0" fontId="7"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1" xfId="0" applyFont="1" applyFill="1" applyBorder="1" applyAlignment="1">
      <alignment horizontal="left" vertical="top" wrapText="1"/>
    </xf>
    <xf numFmtId="49" fontId="4" fillId="0" borderId="13"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0" fontId="0" fillId="0" borderId="15" xfId="0" applyBorder="1" applyAlignment="1">
      <alignment horizontal="center" vertical="top"/>
    </xf>
    <xf numFmtId="0" fontId="0" fillId="0" borderId="11" xfId="0" applyBorder="1" applyAlignment="1">
      <alignment horizontal="center" vertical="top"/>
    </xf>
    <xf numFmtId="49" fontId="4" fillId="0" borderId="1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1" xfId="0" applyFont="1" applyFill="1" applyBorder="1" applyAlignment="1">
      <alignment vertical="top" wrapText="1"/>
    </xf>
    <xf numFmtId="0" fontId="2" fillId="0" borderId="10"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0" xfId="0" applyFont="1" applyFill="1" applyBorder="1" applyAlignment="1">
      <alignment horizontal="center" vertical="center" wrapText="1"/>
    </xf>
    <xf numFmtId="49" fontId="3" fillId="0" borderId="13"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23" fillId="0" borderId="0" xfId="0" applyFont="1" applyFill="1" applyAlignment="1">
      <alignment horizontal="left"/>
    </xf>
    <xf numFmtId="0" fontId="19" fillId="0" borderId="0" xfId="0" applyFont="1" applyFill="1" applyAlignment="1">
      <alignment horizontal="center" wrapText="1"/>
    </xf>
    <xf numFmtId="0" fontId="19" fillId="0" borderId="0" xfId="0" applyFont="1" applyFill="1" applyAlignment="1">
      <alignment horizontal="center" vertical="center" wrapText="1"/>
    </xf>
    <xf numFmtId="0" fontId="82" fillId="0" borderId="0" xfId="0" applyFont="1" applyAlignment="1">
      <alignment/>
    </xf>
    <xf numFmtId="0" fontId="81" fillId="0" borderId="0" xfId="0" applyFont="1" applyAlignment="1">
      <alignment horizontal="left"/>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8" fillId="0" borderId="13" xfId="0" applyFont="1" applyFill="1" applyBorder="1" applyAlignment="1">
      <alignment horizontal="left" vertical="top" wrapText="1"/>
    </xf>
    <xf numFmtId="0" fontId="28" fillId="0" borderId="15" xfId="0" applyFont="1" applyFill="1" applyBorder="1" applyAlignment="1">
      <alignment horizontal="left" vertical="top" wrapText="1"/>
    </xf>
    <xf numFmtId="0" fontId="7" fillId="0" borderId="13" xfId="0" applyFont="1" applyFill="1" applyBorder="1" applyAlignment="1">
      <alignment horizontal="center" vertical="top" wrapText="1"/>
    </xf>
    <xf numFmtId="0" fontId="7" fillId="0" borderId="11"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11" xfId="0" applyFont="1" applyBorder="1" applyAlignment="1">
      <alignment horizontal="center" vertical="top" wrapText="1"/>
    </xf>
    <xf numFmtId="0" fontId="15" fillId="0" borderId="13" xfId="0" applyFont="1" applyBorder="1" applyAlignment="1">
      <alignment horizontal="left" vertical="top" wrapText="1"/>
    </xf>
    <xf numFmtId="0" fontId="15" fillId="0" borderId="11" xfId="0" applyFont="1" applyBorder="1" applyAlignment="1">
      <alignment horizontal="left" vertical="top" wrapText="1"/>
    </xf>
    <xf numFmtId="49" fontId="4"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4" fillId="0" borderId="11" xfId="0" applyFont="1" applyFill="1" applyBorder="1" applyAlignment="1">
      <alignment horizontal="left" vertical="top" wrapText="1"/>
    </xf>
    <xf numFmtId="0" fontId="85" fillId="0" borderId="0" xfId="0" applyFont="1" applyAlignment="1">
      <alignment horizontal="left"/>
    </xf>
    <xf numFmtId="0" fontId="83" fillId="0" borderId="0" xfId="0" applyFont="1" applyAlignment="1">
      <alignment horizontal="center" vertical="center" wrapText="1"/>
    </xf>
    <xf numFmtId="0" fontId="78" fillId="0" borderId="0" xfId="0" applyFont="1" applyAlignment="1">
      <alignment horizontal="left"/>
    </xf>
    <xf numFmtId="0" fontId="4"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4" fillId="0" borderId="0" xfId="0" applyFont="1" applyFill="1" applyAlignment="1">
      <alignment horizontal="center" vertical="center"/>
    </xf>
    <xf numFmtId="0" fontId="11"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xf>
    <xf numFmtId="0" fontId="7" fillId="0" borderId="12" xfId="0" applyFont="1" applyFill="1" applyBorder="1" applyAlignment="1">
      <alignment horizontal="center" vertical="justify" wrapText="1"/>
    </xf>
    <xf numFmtId="0" fontId="7" fillId="0" borderId="16" xfId="0" applyFont="1" applyFill="1" applyBorder="1" applyAlignment="1">
      <alignment horizontal="center" vertical="justify" wrapText="1"/>
    </xf>
    <xf numFmtId="0" fontId="7" fillId="0" borderId="14" xfId="0" applyFont="1" applyFill="1" applyBorder="1" applyAlignment="1">
      <alignment horizontal="center" vertical="justify" wrapText="1"/>
    </xf>
    <xf numFmtId="0" fontId="56" fillId="0" borderId="10" xfId="0" applyFont="1" applyFill="1" applyBorder="1" applyAlignment="1">
      <alignment horizontal="center" vertical="top"/>
    </xf>
    <xf numFmtId="174" fontId="4" fillId="0" borderId="10" xfId="0" applyNumberFormat="1"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6" fillId="0" borderId="10" xfId="0" applyFont="1" applyFill="1" applyBorder="1" applyAlignment="1">
      <alignment horizontal="center" vertical="center" wrapText="1"/>
    </xf>
    <xf numFmtId="0" fontId="85" fillId="0" borderId="0" xfId="0" applyFont="1" applyFill="1" applyAlignment="1">
      <alignment horizontal="left"/>
    </xf>
    <xf numFmtId="0" fontId="18" fillId="0" borderId="0" xfId="0" applyFont="1" applyFill="1" applyAlignment="1">
      <alignment horizontal="center" wrapText="1"/>
    </xf>
    <xf numFmtId="0" fontId="89"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7" fillId="0" borderId="10" xfId="0" applyFont="1" applyFill="1" applyBorder="1" applyAlignment="1">
      <alignment/>
    </xf>
    <xf numFmtId="0" fontId="5" fillId="0" borderId="10"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0" xfId="0" applyFont="1" applyAlignment="1">
      <alignment horizontal="left" wrapText="1"/>
    </xf>
    <xf numFmtId="0" fontId="7" fillId="0" borderId="15" xfId="0" applyFont="1" applyBorder="1" applyAlignment="1">
      <alignment/>
    </xf>
    <xf numFmtId="0" fontId="7" fillId="0" borderId="11" xfId="0" applyFont="1" applyBorder="1" applyAlignment="1">
      <alignment/>
    </xf>
    <xf numFmtId="0" fontId="7" fillId="0"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 fillId="0" borderId="0" xfId="0" applyFont="1" applyFill="1" applyAlignment="1">
      <alignment horizontal="right" vertical="center"/>
    </xf>
    <xf numFmtId="0" fontId="10" fillId="0" borderId="0" xfId="0" applyFont="1" applyFill="1" applyAlignment="1">
      <alignment horizontal="center" vertical="center"/>
    </xf>
    <xf numFmtId="0" fontId="14" fillId="0" borderId="0" xfId="0" applyFont="1" applyAlignment="1">
      <alignment horizontal="center"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4"/>
  <sheetViews>
    <sheetView zoomScalePageLayoutView="0" workbookViewId="0" topLeftCell="A1">
      <selection activeCell="A13" sqref="A13:Q13"/>
    </sheetView>
  </sheetViews>
  <sheetFormatPr defaultColWidth="9.140625" defaultRowHeight="15"/>
  <cols>
    <col min="1" max="2" width="9.140625" style="14" customWidth="1"/>
    <col min="3" max="7" width="3.28125" style="14" customWidth="1"/>
    <col min="8" max="8" width="27.8515625" style="14" customWidth="1"/>
    <col min="9" max="9" width="16.8515625" style="14" customWidth="1"/>
    <col min="10" max="10" width="5.421875" style="14" customWidth="1"/>
    <col min="11" max="12" width="4.00390625" style="14" customWidth="1"/>
    <col min="13" max="13" width="10.140625" style="14" customWidth="1"/>
    <col min="14" max="14" width="4.57421875" style="14" customWidth="1"/>
    <col min="15" max="15" width="4.421875" style="14" customWidth="1"/>
    <col min="16" max="17" width="10.57421875" style="14" customWidth="1"/>
    <col min="18" max="18" width="8.8515625" style="14" customWidth="1"/>
    <col min="19" max="19" width="16.57421875" style="14" customWidth="1"/>
    <col min="20" max="16384" width="9.140625" style="14" customWidth="1"/>
  </cols>
  <sheetData>
    <row r="1" spans="3:15" s="13" customFormat="1" ht="13.5" customHeight="1">
      <c r="C1" s="11"/>
      <c r="D1" s="11"/>
      <c r="E1" s="11"/>
      <c r="F1" s="11"/>
      <c r="G1" s="11"/>
      <c r="H1" s="11"/>
      <c r="I1" s="11"/>
      <c r="J1" s="11"/>
      <c r="K1" s="11"/>
      <c r="L1" s="160" t="s">
        <v>119</v>
      </c>
      <c r="M1" s="160"/>
      <c r="N1" s="160"/>
      <c r="O1" s="160"/>
    </row>
    <row r="2" spans="3:17" s="13" customFormat="1" ht="24" customHeight="1">
      <c r="C2" s="11"/>
      <c r="D2" s="11"/>
      <c r="E2" s="11"/>
      <c r="F2" s="11"/>
      <c r="G2" s="11"/>
      <c r="H2" s="11"/>
      <c r="I2" s="11"/>
      <c r="J2" s="11"/>
      <c r="K2" s="11"/>
      <c r="L2" s="164" t="s">
        <v>44</v>
      </c>
      <c r="M2" s="164"/>
      <c r="N2" s="164"/>
      <c r="O2" s="164"/>
      <c r="P2" s="164"/>
      <c r="Q2" s="164"/>
    </row>
    <row r="3" spans="3:17" s="13" customFormat="1" ht="16.5" customHeight="1">
      <c r="C3" s="11"/>
      <c r="D3" s="11"/>
      <c r="E3" s="11"/>
      <c r="F3" s="11"/>
      <c r="G3" s="11"/>
      <c r="H3" s="11"/>
      <c r="I3" s="11"/>
      <c r="J3" s="11"/>
      <c r="K3" s="11"/>
      <c r="L3" s="165" t="s">
        <v>55</v>
      </c>
      <c r="M3" s="165"/>
      <c r="N3" s="165"/>
      <c r="O3" s="165"/>
      <c r="P3" s="165"/>
      <c r="Q3" s="165"/>
    </row>
    <row r="4" spans="3:17" s="13" customFormat="1" ht="16.5" customHeight="1">
      <c r="C4" s="11"/>
      <c r="D4" s="11"/>
      <c r="E4" s="11"/>
      <c r="F4" s="11"/>
      <c r="G4" s="11"/>
      <c r="H4" s="11"/>
      <c r="I4" s="11"/>
      <c r="J4" s="11"/>
      <c r="K4" s="11"/>
      <c r="L4" s="166" t="s">
        <v>56</v>
      </c>
      <c r="M4" s="166"/>
      <c r="N4" s="166"/>
      <c r="O4" s="166"/>
      <c r="P4" s="166"/>
      <c r="Q4" s="166"/>
    </row>
    <row r="5" spans="3:15" ht="16.5" customHeight="1">
      <c r="C5" s="4"/>
      <c r="D5" s="4"/>
      <c r="E5" s="4"/>
      <c r="F5" s="4"/>
      <c r="G5" s="4"/>
      <c r="H5" s="4"/>
      <c r="I5" s="4"/>
      <c r="J5" s="4"/>
      <c r="K5" s="4"/>
      <c r="L5" s="161" t="s">
        <v>45</v>
      </c>
      <c r="M5" s="161"/>
      <c r="N5" s="161"/>
      <c r="O5" s="161"/>
    </row>
    <row r="6" spans="3:17" ht="18" customHeight="1">
      <c r="C6" s="4"/>
      <c r="D6" s="4"/>
      <c r="E6" s="4"/>
      <c r="F6" s="4"/>
      <c r="G6" s="4"/>
      <c r="H6" s="4"/>
      <c r="I6" s="4"/>
      <c r="J6" s="4"/>
      <c r="K6" s="4"/>
      <c r="L6" s="167" t="s">
        <v>117</v>
      </c>
      <c r="M6" s="167"/>
      <c r="N6" s="167"/>
      <c r="O6" s="167"/>
      <c r="P6" s="167"/>
      <c r="Q6" s="167"/>
    </row>
    <row r="7" spans="3:17" ht="18" customHeight="1">
      <c r="C7" s="4"/>
      <c r="D7" s="4"/>
      <c r="E7" s="4"/>
      <c r="F7" s="4"/>
      <c r="G7" s="4"/>
      <c r="H7" s="4"/>
      <c r="I7" s="4"/>
      <c r="J7" s="4"/>
      <c r="K7" s="4"/>
      <c r="L7" s="168" t="s">
        <v>46</v>
      </c>
      <c r="M7" s="168"/>
      <c r="N7" s="168"/>
      <c r="O7" s="168"/>
      <c r="P7" s="168"/>
      <c r="Q7" s="168"/>
    </row>
    <row r="8" spans="3:17" ht="18" customHeight="1">
      <c r="C8" s="4"/>
      <c r="D8" s="4"/>
      <c r="E8" s="4"/>
      <c r="F8" s="4"/>
      <c r="G8" s="4"/>
      <c r="H8" s="4"/>
      <c r="I8" s="4"/>
      <c r="J8" s="4"/>
      <c r="K8" s="4"/>
      <c r="L8" s="169" t="s">
        <v>118</v>
      </c>
      <c r="M8" s="169"/>
      <c r="N8" s="169"/>
      <c r="O8" s="169"/>
      <c r="P8" s="169"/>
      <c r="Q8" s="169"/>
    </row>
    <row r="9" spans="3:15" ht="18" customHeight="1">
      <c r="C9" s="4"/>
      <c r="D9" s="4"/>
      <c r="E9" s="4"/>
      <c r="F9" s="4"/>
      <c r="G9" s="4"/>
      <c r="H9" s="4"/>
      <c r="I9" s="4"/>
      <c r="J9" s="4"/>
      <c r="K9" s="4"/>
      <c r="L9" s="168" t="s">
        <v>47</v>
      </c>
      <c r="M9" s="168"/>
      <c r="N9" s="168"/>
      <c r="O9" s="168"/>
    </row>
    <row r="10" spans="3:19" ht="13.5" customHeight="1">
      <c r="C10" s="4"/>
      <c r="D10" s="4"/>
      <c r="E10" s="4"/>
      <c r="F10" s="4"/>
      <c r="G10" s="4"/>
      <c r="H10" s="4"/>
      <c r="I10" s="4"/>
      <c r="J10" s="4"/>
      <c r="K10" s="4"/>
      <c r="L10" s="4"/>
      <c r="M10" s="4"/>
      <c r="N10" s="4"/>
      <c r="O10" s="4"/>
      <c r="P10" s="3"/>
      <c r="Q10" s="3"/>
      <c r="R10" s="4"/>
      <c r="S10" s="4"/>
    </row>
    <row r="11" spans="1:19" s="13" customFormat="1" ht="17.25" customHeight="1">
      <c r="A11" s="162" t="s">
        <v>57</v>
      </c>
      <c r="B11" s="162"/>
      <c r="C11" s="162"/>
      <c r="D11" s="162"/>
      <c r="E11" s="162"/>
      <c r="F11" s="162"/>
      <c r="G11" s="162"/>
      <c r="H11" s="162"/>
      <c r="I11" s="162"/>
      <c r="J11" s="162"/>
      <c r="K11" s="162"/>
      <c r="L11" s="162"/>
      <c r="M11" s="162"/>
      <c r="N11" s="162"/>
      <c r="O11" s="162"/>
      <c r="P11" s="162"/>
      <c r="Q11" s="162"/>
      <c r="R11" s="67"/>
      <c r="S11" s="67"/>
    </row>
    <row r="12" spans="1:18" s="13" customFormat="1" ht="17.25" customHeight="1">
      <c r="A12" s="163" t="s">
        <v>183</v>
      </c>
      <c r="B12" s="163"/>
      <c r="C12" s="163"/>
      <c r="D12" s="163"/>
      <c r="E12" s="163"/>
      <c r="F12" s="163"/>
      <c r="G12" s="163"/>
      <c r="H12" s="163"/>
      <c r="I12" s="163"/>
      <c r="J12" s="163"/>
      <c r="K12" s="163"/>
      <c r="L12" s="163"/>
      <c r="M12" s="163"/>
      <c r="N12" s="163"/>
      <c r="O12" s="163"/>
      <c r="P12" s="163"/>
      <c r="Q12" s="163"/>
      <c r="R12" s="69"/>
    </row>
    <row r="13" spans="1:19" s="13" customFormat="1" ht="17.25" customHeight="1">
      <c r="A13" s="162" t="s">
        <v>184</v>
      </c>
      <c r="B13" s="162"/>
      <c r="C13" s="162"/>
      <c r="D13" s="162"/>
      <c r="E13" s="162"/>
      <c r="F13" s="162"/>
      <c r="G13" s="162"/>
      <c r="H13" s="162"/>
      <c r="I13" s="162"/>
      <c r="J13" s="162"/>
      <c r="K13" s="162"/>
      <c r="L13" s="162"/>
      <c r="M13" s="162"/>
      <c r="N13" s="162"/>
      <c r="O13" s="162"/>
      <c r="P13" s="162"/>
      <c r="Q13" s="162"/>
      <c r="R13" s="67"/>
      <c r="S13" s="68"/>
    </row>
    <row r="14" spans="3:19" s="13" customFormat="1" ht="17.25" customHeight="1">
      <c r="C14" s="5"/>
      <c r="D14" s="9"/>
      <c r="E14" s="9"/>
      <c r="F14" s="9"/>
      <c r="G14" s="9"/>
      <c r="H14" s="9"/>
      <c r="I14" s="9"/>
      <c r="J14" s="9"/>
      <c r="K14" s="9"/>
      <c r="L14" s="9"/>
      <c r="M14" s="9"/>
      <c r="N14" s="9"/>
      <c r="O14" s="9"/>
      <c r="P14" s="9"/>
      <c r="Q14" s="9"/>
      <c r="R14" s="9"/>
      <c r="S14" s="9"/>
    </row>
  </sheetData>
  <sheetProtection/>
  <mergeCells count="12">
    <mergeCell ref="L8:Q8"/>
    <mergeCell ref="L9:O9"/>
    <mergeCell ref="L1:O1"/>
    <mergeCell ref="L5:O5"/>
    <mergeCell ref="A13:Q13"/>
    <mergeCell ref="A11:Q11"/>
    <mergeCell ref="A12:Q12"/>
    <mergeCell ref="L2:Q2"/>
    <mergeCell ref="L3:Q3"/>
    <mergeCell ref="L4:Q4"/>
    <mergeCell ref="L6:Q6"/>
    <mergeCell ref="L7:Q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zoomScale="90" zoomScaleNormal="90" zoomScalePageLayoutView="0" workbookViewId="0" topLeftCell="A6">
      <selection activeCell="O28" sqref="O28"/>
    </sheetView>
  </sheetViews>
  <sheetFormatPr defaultColWidth="9.140625" defaultRowHeight="15"/>
  <cols>
    <col min="1" max="1" width="4.8515625" style="0" customWidth="1"/>
    <col min="2" max="2" width="3.8515625" style="0" customWidth="1"/>
    <col min="3" max="3" width="4.421875" style="0" customWidth="1"/>
    <col min="4" max="4" width="3.28125" style="0" customWidth="1"/>
    <col min="5" max="5" width="3.00390625" style="0" customWidth="1"/>
    <col min="6" max="6" width="19.00390625" style="0" customWidth="1"/>
    <col min="7" max="7" width="18.00390625" style="101" customWidth="1"/>
    <col min="8" max="8" width="6.57421875" style="101" customWidth="1"/>
    <col min="9" max="9" width="5.140625" style="101" customWidth="1"/>
    <col min="10" max="10" width="4.421875" style="101" customWidth="1"/>
    <col min="11" max="11" width="11.57421875" style="101" customWidth="1"/>
    <col min="12" max="12" width="9.140625" style="101" customWidth="1"/>
    <col min="13" max="17" width="9.140625" style="95" customWidth="1"/>
  </cols>
  <sheetData>
    <row r="1" spans="1:17" ht="18.75">
      <c r="A1" s="199"/>
      <c r="B1" s="199"/>
      <c r="C1" s="199"/>
      <c r="D1" s="199"/>
      <c r="E1" s="199"/>
      <c r="F1" s="199"/>
      <c r="G1" s="70"/>
      <c r="H1" s="70"/>
      <c r="I1" s="70"/>
      <c r="J1" s="70"/>
      <c r="K1" s="70"/>
      <c r="L1" s="70"/>
      <c r="M1" s="88"/>
      <c r="N1" s="89"/>
      <c r="O1" s="89"/>
      <c r="P1" s="89"/>
      <c r="Q1" s="90" t="s">
        <v>120</v>
      </c>
    </row>
    <row r="2" spans="1:17" ht="18.75">
      <c r="A2" s="200" t="s">
        <v>172</v>
      </c>
      <c r="B2" s="200"/>
      <c r="C2" s="200"/>
      <c r="D2" s="200"/>
      <c r="E2" s="200"/>
      <c r="F2" s="200"/>
      <c r="G2" s="200"/>
      <c r="H2" s="200"/>
      <c r="I2" s="200"/>
      <c r="J2" s="200"/>
      <c r="K2" s="200"/>
      <c r="L2" s="200"/>
      <c r="M2" s="200"/>
      <c r="N2" s="200"/>
      <c r="O2" s="200"/>
      <c r="P2" s="200"/>
      <c r="Q2" s="200"/>
    </row>
    <row r="3" spans="1:17" ht="18.75">
      <c r="A3" s="201" t="s">
        <v>185</v>
      </c>
      <c r="B3" s="202"/>
      <c r="C3" s="202"/>
      <c r="D3" s="202"/>
      <c r="E3" s="202"/>
      <c r="F3" s="202"/>
      <c r="G3" s="202"/>
      <c r="H3" s="202"/>
      <c r="I3" s="202"/>
      <c r="J3" s="202"/>
      <c r="K3" s="202"/>
      <c r="L3" s="202"/>
      <c r="M3" s="202"/>
      <c r="N3" s="202"/>
      <c r="O3" s="202"/>
      <c r="P3" s="202"/>
      <c r="Q3" s="202"/>
    </row>
    <row r="4" spans="1:17" ht="18.75">
      <c r="A4" s="71"/>
      <c r="B4" s="79"/>
      <c r="C4" s="79"/>
      <c r="D4" s="79"/>
      <c r="E4" s="79"/>
      <c r="F4" s="79"/>
      <c r="G4" s="94"/>
      <c r="H4" s="94"/>
      <c r="I4" s="94"/>
      <c r="J4" s="94"/>
      <c r="K4" s="94"/>
      <c r="L4" s="94"/>
      <c r="M4" s="94"/>
      <c r="N4" s="94"/>
      <c r="O4" s="94"/>
      <c r="P4" s="94"/>
      <c r="Q4" s="94"/>
    </row>
    <row r="5" spans="1:17" ht="18.75">
      <c r="A5" s="71"/>
      <c r="B5" s="79"/>
      <c r="C5" s="79"/>
      <c r="D5" s="79"/>
      <c r="E5" s="79"/>
      <c r="F5" s="203" t="s">
        <v>173</v>
      </c>
      <c r="G5" s="203"/>
      <c r="H5" s="203"/>
      <c r="I5" s="203"/>
      <c r="J5" s="203"/>
      <c r="K5" s="203"/>
      <c r="L5" s="203"/>
      <c r="M5" s="203"/>
      <c r="N5" s="203"/>
      <c r="O5" s="203"/>
      <c r="P5" s="94"/>
      <c r="Q5" s="94"/>
    </row>
    <row r="6" spans="1:17" ht="15">
      <c r="A6" s="4"/>
      <c r="B6" s="4"/>
      <c r="C6" s="4"/>
      <c r="D6" s="70"/>
      <c r="E6" s="70"/>
      <c r="F6" s="70"/>
      <c r="G6" s="87">
        <v>45292</v>
      </c>
      <c r="H6" s="70"/>
      <c r="I6" s="70"/>
      <c r="J6" s="70"/>
      <c r="K6" s="70"/>
      <c r="L6" s="70"/>
      <c r="M6" s="89"/>
      <c r="N6" s="89"/>
      <c r="O6" s="89"/>
      <c r="P6" s="89"/>
      <c r="Q6" s="89"/>
    </row>
    <row r="7" spans="1:17" ht="38.25" customHeight="1">
      <c r="A7" s="204" t="s">
        <v>9</v>
      </c>
      <c r="B7" s="205"/>
      <c r="C7" s="205"/>
      <c r="D7" s="205"/>
      <c r="E7" s="206"/>
      <c r="F7" s="184" t="s">
        <v>121</v>
      </c>
      <c r="G7" s="184" t="s">
        <v>122</v>
      </c>
      <c r="H7" s="184" t="s">
        <v>123</v>
      </c>
      <c r="I7" s="184"/>
      <c r="J7" s="184"/>
      <c r="K7" s="184"/>
      <c r="L7" s="184"/>
      <c r="M7" s="185" t="s">
        <v>124</v>
      </c>
      <c r="N7" s="186"/>
      <c r="O7" s="186"/>
      <c r="P7" s="187" t="s">
        <v>125</v>
      </c>
      <c r="Q7" s="187"/>
    </row>
    <row r="8" spans="1:17" ht="78.75">
      <c r="A8" s="28" t="s">
        <v>13</v>
      </c>
      <c r="B8" s="28" t="s">
        <v>10</v>
      </c>
      <c r="C8" s="28" t="s">
        <v>11</v>
      </c>
      <c r="D8" s="28" t="s">
        <v>12</v>
      </c>
      <c r="E8" s="28" t="s">
        <v>126</v>
      </c>
      <c r="F8" s="207" t="s">
        <v>20</v>
      </c>
      <c r="G8" s="184"/>
      <c r="H8" s="28" t="s">
        <v>21</v>
      </c>
      <c r="I8" s="28" t="s">
        <v>127</v>
      </c>
      <c r="J8" s="28" t="s">
        <v>128</v>
      </c>
      <c r="K8" s="28" t="s">
        <v>129</v>
      </c>
      <c r="L8" s="28" t="s">
        <v>130</v>
      </c>
      <c r="M8" s="91" t="s">
        <v>131</v>
      </c>
      <c r="N8" s="91" t="s">
        <v>132</v>
      </c>
      <c r="O8" s="91" t="s">
        <v>133</v>
      </c>
      <c r="P8" s="91" t="s">
        <v>134</v>
      </c>
      <c r="Q8" s="91" t="s">
        <v>135</v>
      </c>
    </row>
    <row r="9" spans="1:17" ht="15" customHeight="1">
      <c r="A9" s="188" t="s">
        <v>63</v>
      </c>
      <c r="B9" s="188"/>
      <c r="C9" s="191"/>
      <c r="D9" s="191"/>
      <c r="E9" s="191"/>
      <c r="F9" s="194" t="s">
        <v>186</v>
      </c>
      <c r="G9" s="72" t="s">
        <v>136</v>
      </c>
      <c r="H9" s="73"/>
      <c r="I9" s="73"/>
      <c r="J9" s="73"/>
      <c r="K9" s="47"/>
      <c r="L9" s="47"/>
      <c r="M9" s="92">
        <f>M10+M11</f>
        <v>5270.900000000001</v>
      </c>
      <c r="N9" s="92">
        <f>N10+N11</f>
        <v>13691</v>
      </c>
      <c r="O9" s="92">
        <f>O10+O11</f>
        <v>13300.6</v>
      </c>
      <c r="P9" s="92">
        <f>O9/M9*100</f>
        <v>252.34020755468705</v>
      </c>
      <c r="Q9" s="92">
        <f>O9/N9*100</f>
        <v>97.1484917098824</v>
      </c>
    </row>
    <row r="10" spans="1:17" ht="79.5" customHeight="1">
      <c r="A10" s="189"/>
      <c r="B10" s="189"/>
      <c r="C10" s="192"/>
      <c r="D10" s="192"/>
      <c r="E10" s="192"/>
      <c r="F10" s="195"/>
      <c r="G10" s="46" t="s">
        <v>137</v>
      </c>
      <c r="H10" s="29" t="s">
        <v>107</v>
      </c>
      <c r="I10" s="29"/>
      <c r="J10" s="29"/>
      <c r="K10" s="38"/>
      <c r="L10" s="38"/>
      <c r="M10" s="102">
        <f>M12+M13+M14+M16+M18+M19+M20+M21+M22+M23+M24</f>
        <v>5112.3</v>
      </c>
      <c r="N10" s="102">
        <f>N12+N13+N14+N16+N18+N19+N20+N21+N22+N23+N24</f>
        <v>12763.5</v>
      </c>
      <c r="O10" s="102">
        <f>O12+O13+O14+O16+O18+O19+O20+O21+O22+O23+O24</f>
        <v>12444</v>
      </c>
      <c r="P10" s="102">
        <f>O10/M10*100</f>
        <v>243.41294524969192</v>
      </c>
      <c r="Q10" s="102">
        <f aca="true" t="shared" si="0" ref="Q10:Q16">O10/N10*100</f>
        <v>97.49676812786461</v>
      </c>
    </row>
    <row r="11" spans="1:17" ht="52.5" customHeight="1">
      <c r="A11" s="190"/>
      <c r="B11" s="190"/>
      <c r="C11" s="193"/>
      <c r="D11" s="193"/>
      <c r="E11" s="193"/>
      <c r="F11" s="196"/>
      <c r="G11" s="46" t="s">
        <v>176</v>
      </c>
      <c r="H11" s="29" t="s">
        <v>177</v>
      </c>
      <c r="I11" s="29"/>
      <c r="J11" s="29"/>
      <c r="K11" s="38"/>
      <c r="L11" s="38"/>
      <c r="M11" s="102">
        <f>M15+M17</f>
        <v>158.6</v>
      </c>
      <c r="N11" s="102">
        <f>N15+N17</f>
        <v>927.5</v>
      </c>
      <c r="O11" s="102">
        <f>O15+O17</f>
        <v>856.6</v>
      </c>
      <c r="P11" s="102">
        <f>O11/M11*100</f>
        <v>540.1008827238336</v>
      </c>
      <c r="Q11" s="102">
        <f>O11/N11*100</f>
        <v>92.35579514824798</v>
      </c>
    </row>
    <row r="12" spans="1:17" ht="59.25" customHeight="1">
      <c r="A12" s="82" t="s">
        <v>63</v>
      </c>
      <c r="B12" s="82"/>
      <c r="C12" s="82" t="s">
        <v>138</v>
      </c>
      <c r="D12" s="82"/>
      <c r="E12" s="83"/>
      <c r="F12" s="74" t="s">
        <v>58</v>
      </c>
      <c r="G12" s="75" t="s">
        <v>139</v>
      </c>
      <c r="H12" s="48">
        <v>938</v>
      </c>
      <c r="I12" s="60" t="s">
        <v>140</v>
      </c>
      <c r="J12" s="60" t="s">
        <v>140</v>
      </c>
      <c r="K12" s="66">
        <v>1000161410</v>
      </c>
      <c r="L12" s="66" t="s">
        <v>179</v>
      </c>
      <c r="M12" s="103">
        <v>17.6</v>
      </c>
      <c r="N12" s="102">
        <v>37.6</v>
      </c>
      <c r="O12" s="102">
        <v>32.6</v>
      </c>
      <c r="P12" s="102">
        <f>O12/M12*100</f>
        <v>185.22727272727272</v>
      </c>
      <c r="Q12" s="102">
        <f t="shared" si="0"/>
        <v>86.70212765957447</v>
      </c>
    </row>
    <row r="13" spans="1:17" ht="15">
      <c r="A13" s="173" t="s">
        <v>63</v>
      </c>
      <c r="B13" s="173"/>
      <c r="C13" s="173" t="s">
        <v>141</v>
      </c>
      <c r="D13" s="173"/>
      <c r="E13" s="178"/>
      <c r="F13" s="197" t="s">
        <v>64</v>
      </c>
      <c r="G13" s="208" t="s">
        <v>175</v>
      </c>
      <c r="H13" s="48">
        <v>938</v>
      </c>
      <c r="I13" s="60" t="s">
        <v>140</v>
      </c>
      <c r="J13" s="60" t="s">
        <v>140</v>
      </c>
      <c r="K13" s="66">
        <v>1000261410</v>
      </c>
      <c r="L13" s="48">
        <v>620</v>
      </c>
      <c r="M13" s="103">
        <v>50</v>
      </c>
      <c r="N13" s="102">
        <v>126.5</v>
      </c>
      <c r="O13" s="102">
        <v>126.5</v>
      </c>
      <c r="P13" s="102">
        <f>O13/M13*100</f>
        <v>252.99999999999997</v>
      </c>
      <c r="Q13" s="102">
        <f t="shared" si="0"/>
        <v>100</v>
      </c>
    </row>
    <row r="14" spans="1:17" s="101" customFormat="1" ht="24">
      <c r="A14" s="174"/>
      <c r="B14" s="174"/>
      <c r="C14" s="174"/>
      <c r="D14" s="174"/>
      <c r="E14" s="179"/>
      <c r="F14" s="198"/>
      <c r="G14" s="209"/>
      <c r="H14" s="48">
        <v>938</v>
      </c>
      <c r="I14" s="60" t="s">
        <v>140</v>
      </c>
      <c r="J14" s="60" t="s">
        <v>140</v>
      </c>
      <c r="K14" s="66">
        <v>1000209550</v>
      </c>
      <c r="L14" s="66" t="s">
        <v>179</v>
      </c>
      <c r="M14" s="103">
        <v>0</v>
      </c>
      <c r="N14" s="102">
        <v>1979.8</v>
      </c>
      <c r="O14" s="102">
        <v>1979.8</v>
      </c>
      <c r="P14" s="102">
        <v>0</v>
      </c>
      <c r="Q14" s="102">
        <f t="shared" si="0"/>
        <v>100</v>
      </c>
    </row>
    <row r="15" spans="1:17" s="101" customFormat="1" ht="15">
      <c r="A15" s="174"/>
      <c r="B15" s="174"/>
      <c r="C15" s="174"/>
      <c r="D15" s="174"/>
      <c r="E15" s="179"/>
      <c r="F15" s="198"/>
      <c r="G15" s="209"/>
      <c r="H15" s="48">
        <v>941</v>
      </c>
      <c r="I15" s="60" t="s">
        <v>140</v>
      </c>
      <c r="J15" s="60" t="s">
        <v>140</v>
      </c>
      <c r="K15" s="66">
        <v>1000209550</v>
      </c>
      <c r="L15" s="106">
        <v>610</v>
      </c>
      <c r="M15" s="103">
        <v>0</v>
      </c>
      <c r="N15" s="102">
        <v>799</v>
      </c>
      <c r="O15" s="102">
        <v>728.1</v>
      </c>
      <c r="P15" s="102">
        <v>0</v>
      </c>
      <c r="Q15" s="102">
        <f t="shared" si="0"/>
        <v>91.12640801001251</v>
      </c>
    </row>
    <row r="16" spans="1:17" ht="22.5" customHeight="1">
      <c r="A16" s="174"/>
      <c r="B16" s="174"/>
      <c r="C16" s="174"/>
      <c r="D16" s="174"/>
      <c r="E16" s="179"/>
      <c r="F16" s="198"/>
      <c r="G16" s="209"/>
      <c r="H16" s="48">
        <v>938</v>
      </c>
      <c r="I16" s="60" t="s">
        <v>140</v>
      </c>
      <c r="J16" s="60" t="s">
        <v>140</v>
      </c>
      <c r="K16" s="66" t="s">
        <v>142</v>
      </c>
      <c r="L16" s="66" t="s">
        <v>179</v>
      </c>
      <c r="M16" s="103">
        <v>211.4</v>
      </c>
      <c r="N16" s="102">
        <v>349.8</v>
      </c>
      <c r="O16" s="102">
        <v>349.4</v>
      </c>
      <c r="P16" s="102">
        <f aca="true" t="shared" si="1" ref="P16:P22">O16/M16*100</f>
        <v>165.279091769158</v>
      </c>
      <c r="Q16" s="102">
        <f t="shared" si="0"/>
        <v>99.8856489422527</v>
      </c>
    </row>
    <row r="17" spans="1:17" ht="22.5" customHeight="1">
      <c r="A17" s="174"/>
      <c r="B17" s="174"/>
      <c r="C17" s="174"/>
      <c r="D17" s="174"/>
      <c r="E17" s="179"/>
      <c r="F17" s="198"/>
      <c r="G17" s="209"/>
      <c r="H17" s="48">
        <v>941</v>
      </c>
      <c r="I17" s="60" t="s">
        <v>140</v>
      </c>
      <c r="J17" s="60" t="s">
        <v>140</v>
      </c>
      <c r="K17" s="66" t="s">
        <v>142</v>
      </c>
      <c r="L17" s="48">
        <v>610</v>
      </c>
      <c r="M17" s="103">
        <v>158.6</v>
      </c>
      <c r="N17" s="102">
        <v>128.5</v>
      </c>
      <c r="O17" s="102">
        <v>128.5</v>
      </c>
      <c r="P17" s="102">
        <f t="shared" si="1"/>
        <v>81.02143757881463</v>
      </c>
      <c r="Q17" s="102">
        <f>O17/N17*100</f>
        <v>100</v>
      </c>
    </row>
    <row r="18" spans="1:17" ht="24" customHeight="1">
      <c r="A18" s="173" t="s">
        <v>63</v>
      </c>
      <c r="B18" s="173"/>
      <c r="C18" s="173" t="s">
        <v>143</v>
      </c>
      <c r="D18" s="173"/>
      <c r="E18" s="178"/>
      <c r="F18" s="181" t="s">
        <v>81</v>
      </c>
      <c r="G18" s="170" t="s">
        <v>139</v>
      </c>
      <c r="H18" s="48">
        <v>938</v>
      </c>
      <c r="I18" s="60" t="s">
        <v>140</v>
      </c>
      <c r="J18" s="60" t="s">
        <v>140</v>
      </c>
      <c r="K18" s="66">
        <v>1000461420</v>
      </c>
      <c r="L18" s="48">
        <v>620</v>
      </c>
      <c r="M18" s="103">
        <v>4428.1</v>
      </c>
      <c r="N18" s="103">
        <v>9911.3</v>
      </c>
      <c r="O18" s="103">
        <v>9597.2</v>
      </c>
      <c r="P18" s="103">
        <f t="shared" si="1"/>
        <v>216.73403943000383</v>
      </c>
      <c r="Q18" s="103">
        <f aca="true" t="shared" si="2" ref="Q18:Q26">O18/N18*100</f>
        <v>96.830889994249</v>
      </c>
    </row>
    <row r="19" spans="1:17" ht="31.5" customHeight="1" hidden="1">
      <c r="A19" s="174"/>
      <c r="B19" s="174"/>
      <c r="C19" s="174"/>
      <c r="D19" s="174"/>
      <c r="E19" s="179"/>
      <c r="F19" s="182"/>
      <c r="G19" s="171"/>
      <c r="H19" s="48">
        <v>938</v>
      </c>
      <c r="I19" s="60" t="s">
        <v>140</v>
      </c>
      <c r="J19" s="60" t="s">
        <v>140</v>
      </c>
      <c r="K19" s="66">
        <v>1000461650</v>
      </c>
      <c r="L19" s="48">
        <v>620</v>
      </c>
      <c r="M19" s="103">
        <v>0</v>
      </c>
      <c r="N19" s="103">
        <v>0</v>
      </c>
      <c r="O19" s="103">
        <v>0</v>
      </c>
      <c r="P19" s="103" t="e">
        <f t="shared" si="1"/>
        <v>#DIV/0!</v>
      </c>
      <c r="Q19" s="103" t="e">
        <f t="shared" si="2"/>
        <v>#DIV/0!</v>
      </c>
    </row>
    <row r="20" spans="1:17" ht="33" customHeight="1" hidden="1">
      <c r="A20" s="175"/>
      <c r="B20" s="174"/>
      <c r="C20" s="174"/>
      <c r="D20" s="174"/>
      <c r="E20" s="179"/>
      <c r="F20" s="182"/>
      <c r="G20" s="171"/>
      <c r="H20" s="48">
        <v>938</v>
      </c>
      <c r="I20" s="60" t="s">
        <v>140</v>
      </c>
      <c r="J20" s="60" t="s">
        <v>140</v>
      </c>
      <c r="K20" s="66">
        <v>1000460180</v>
      </c>
      <c r="L20" s="48">
        <v>620</v>
      </c>
      <c r="M20" s="103">
        <v>0</v>
      </c>
      <c r="N20" s="103">
        <v>0</v>
      </c>
      <c r="O20" s="103">
        <v>0</v>
      </c>
      <c r="P20" s="103" t="e">
        <f t="shared" si="1"/>
        <v>#DIV/0!</v>
      </c>
      <c r="Q20" s="103" t="e">
        <f t="shared" si="2"/>
        <v>#DIV/0!</v>
      </c>
    </row>
    <row r="21" spans="1:17" ht="3" customHeight="1" hidden="1">
      <c r="A21" s="175"/>
      <c r="B21" s="174"/>
      <c r="C21" s="174"/>
      <c r="D21" s="174"/>
      <c r="E21" s="179"/>
      <c r="F21" s="182"/>
      <c r="G21" s="171"/>
      <c r="H21" s="48">
        <v>938</v>
      </c>
      <c r="I21" s="60" t="s">
        <v>140</v>
      </c>
      <c r="J21" s="60" t="s">
        <v>140</v>
      </c>
      <c r="K21" s="66" t="s">
        <v>178</v>
      </c>
      <c r="L21" s="48">
        <v>620</v>
      </c>
      <c r="M21" s="103">
        <v>0</v>
      </c>
      <c r="N21" s="103">
        <v>0</v>
      </c>
      <c r="O21" s="103">
        <v>0</v>
      </c>
      <c r="P21" s="103" t="e">
        <f t="shared" si="1"/>
        <v>#DIV/0!</v>
      </c>
      <c r="Q21" s="103" t="e">
        <f t="shared" si="2"/>
        <v>#DIV/0!</v>
      </c>
    </row>
    <row r="22" spans="1:17" ht="23.25" customHeight="1" hidden="1">
      <c r="A22" s="176"/>
      <c r="B22" s="177"/>
      <c r="C22" s="177"/>
      <c r="D22" s="177"/>
      <c r="E22" s="180"/>
      <c r="F22" s="183"/>
      <c r="G22" s="172"/>
      <c r="H22" s="48">
        <v>938</v>
      </c>
      <c r="I22" s="60" t="s">
        <v>140</v>
      </c>
      <c r="J22" s="60" t="s">
        <v>140</v>
      </c>
      <c r="K22" s="66">
        <v>1000408810</v>
      </c>
      <c r="L22" s="48">
        <v>620</v>
      </c>
      <c r="M22" s="103">
        <v>0</v>
      </c>
      <c r="N22" s="103">
        <v>0</v>
      </c>
      <c r="O22" s="103">
        <v>0</v>
      </c>
      <c r="P22" s="103" t="e">
        <f t="shared" si="1"/>
        <v>#DIV/0!</v>
      </c>
      <c r="Q22" s="103" t="e">
        <f t="shared" si="2"/>
        <v>#DIV/0!</v>
      </c>
    </row>
    <row r="23" spans="1:17" ht="18.75" customHeight="1">
      <c r="A23" s="216" t="s">
        <v>63</v>
      </c>
      <c r="B23" s="216"/>
      <c r="C23" s="216" t="s">
        <v>144</v>
      </c>
      <c r="D23" s="216"/>
      <c r="E23" s="217"/>
      <c r="F23" s="197" t="s">
        <v>83</v>
      </c>
      <c r="G23" s="210" t="s">
        <v>139</v>
      </c>
      <c r="H23" s="48">
        <v>938</v>
      </c>
      <c r="I23" s="60" t="s">
        <v>140</v>
      </c>
      <c r="J23" s="60" t="s">
        <v>140</v>
      </c>
      <c r="K23" s="66">
        <v>1000560620</v>
      </c>
      <c r="L23" s="48">
        <v>620</v>
      </c>
      <c r="M23" s="103">
        <v>0</v>
      </c>
      <c r="N23" s="103">
        <v>24.2</v>
      </c>
      <c r="O23" s="103">
        <v>24.2</v>
      </c>
      <c r="P23" s="103">
        <v>0</v>
      </c>
      <c r="Q23" s="103">
        <f t="shared" si="2"/>
        <v>100</v>
      </c>
    </row>
    <row r="24" spans="1:17" ht="66" customHeight="1">
      <c r="A24" s="216"/>
      <c r="B24" s="216"/>
      <c r="C24" s="216"/>
      <c r="D24" s="216"/>
      <c r="E24" s="217"/>
      <c r="F24" s="218"/>
      <c r="G24" s="211"/>
      <c r="H24" s="48">
        <v>938</v>
      </c>
      <c r="I24" s="60" t="s">
        <v>140</v>
      </c>
      <c r="J24" s="60" t="s">
        <v>140</v>
      </c>
      <c r="K24" s="48">
        <v>1000560630</v>
      </c>
      <c r="L24" s="48">
        <v>620</v>
      </c>
      <c r="M24" s="103">
        <v>405.2</v>
      </c>
      <c r="N24" s="103">
        <v>334.3</v>
      </c>
      <c r="O24" s="103">
        <v>334.3</v>
      </c>
      <c r="P24" s="102">
        <f>O24/M24*100</f>
        <v>82.502467917078</v>
      </c>
      <c r="Q24" s="102">
        <f t="shared" si="2"/>
        <v>100</v>
      </c>
    </row>
    <row r="25" spans="1:17" ht="1.5" customHeight="1" hidden="1">
      <c r="A25" s="173" t="s">
        <v>63</v>
      </c>
      <c r="B25" s="173"/>
      <c r="C25" s="173" t="s">
        <v>145</v>
      </c>
      <c r="D25" s="173"/>
      <c r="E25" s="212"/>
      <c r="F25" s="214" t="s">
        <v>85</v>
      </c>
      <c r="G25" s="210" t="s">
        <v>139</v>
      </c>
      <c r="H25" s="48">
        <v>938</v>
      </c>
      <c r="I25" s="60" t="s">
        <v>140</v>
      </c>
      <c r="J25" s="60" t="s">
        <v>140</v>
      </c>
      <c r="K25" s="48">
        <v>1000661420</v>
      </c>
      <c r="L25" s="48">
        <v>622</v>
      </c>
      <c r="M25" s="93"/>
      <c r="N25" s="93"/>
      <c r="O25" s="93"/>
      <c r="P25" s="93" t="e">
        <f>O25/M25*100</f>
        <v>#DIV/0!</v>
      </c>
      <c r="Q25" s="93" t="e">
        <f t="shared" si="2"/>
        <v>#DIV/0!</v>
      </c>
    </row>
    <row r="26" spans="1:17" ht="28.5" customHeight="1" hidden="1">
      <c r="A26" s="177"/>
      <c r="B26" s="177"/>
      <c r="C26" s="177"/>
      <c r="D26" s="177"/>
      <c r="E26" s="213"/>
      <c r="F26" s="215"/>
      <c r="G26" s="211"/>
      <c r="H26" s="48">
        <v>938</v>
      </c>
      <c r="I26" s="60" t="s">
        <v>140</v>
      </c>
      <c r="J26" s="60" t="s">
        <v>140</v>
      </c>
      <c r="K26" s="48">
        <v>1000600310</v>
      </c>
      <c r="L26" s="48">
        <v>630</v>
      </c>
      <c r="M26" s="93">
        <v>0</v>
      </c>
      <c r="N26" s="93">
        <v>0</v>
      </c>
      <c r="O26" s="93">
        <v>0</v>
      </c>
      <c r="P26" s="93">
        <v>0</v>
      </c>
      <c r="Q26" s="93" t="e">
        <f t="shared" si="2"/>
        <v>#DIV/0!</v>
      </c>
    </row>
  </sheetData>
  <sheetProtection/>
  <mergeCells count="44">
    <mergeCell ref="G23:G24"/>
    <mergeCell ref="A23:A24"/>
    <mergeCell ref="B23:B24"/>
    <mergeCell ref="C23:C24"/>
    <mergeCell ref="D23:D24"/>
    <mergeCell ref="E23:E24"/>
    <mergeCell ref="F23:F24"/>
    <mergeCell ref="G13:G17"/>
    <mergeCell ref="G25:G26"/>
    <mergeCell ref="A25:A26"/>
    <mergeCell ref="B25:B26"/>
    <mergeCell ref="C25:C26"/>
    <mergeCell ref="D25:D26"/>
    <mergeCell ref="E25:E26"/>
    <mergeCell ref="F25:F26"/>
    <mergeCell ref="A13:A17"/>
    <mergeCell ref="B13:B17"/>
    <mergeCell ref="C13:C17"/>
    <mergeCell ref="D13:D17"/>
    <mergeCell ref="E13:E17"/>
    <mergeCell ref="F13:F17"/>
    <mergeCell ref="A1:F1"/>
    <mergeCell ref="A2:Q2"/>
    <mergeCell ref="A3:Q3"/>
    <mergeCell ref="F5:O5"/>
    <mergeCell ref="A7:E7"/>
    <mergeCell ref="F7:F8"/>
    <mergeCell ref="G7:G8"/>
    <mergeCell ref="H7:L7"/>
    <mergeCell ref="M7:O7"/>
    <mergeCell ref="P7:Q7"/>
    <mergeCell ref="A9:A11"/>
    <mergeCell ref="B9:B11"/>
    <mergeCell ref="C9:C11"/>
    <mergeCell ref="D9:D11"/>
    <mergeCell ref="E9:E11"/>
    <mergeCell ref="F9:F11"/>
    <mergeCell ref="G18:G22"/>
    <mergeCell ref="A18:A22"/>
    <mergeCell ref="B18:B22"/>
    <mergeCell ref="C18:C22"/>
    <mergeCell ref="D18:D22"/>
    <mergeCell ref="E18:E22"/>
    <mergeCell ref="F18:F22"/>
  </mergeCells>
  <printOptions/>
  <pageMargins left="0.7" right="0.7" top="0.75" bottom="0.75" header="0.3" footer="0.3"/>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4">
      <selection activeCell="E22" sqref="E22"/>
    </sheetView>
  </sheetViews>
  <sheetFormatPr defaultColWidth="9.140625" defaultRowHeight="15"/>
  <cols>
    <col min="1" max="1" width="6.00390625" style="0" customWidth="1"/>
    <col min="2" max="2" width="8.57421875" style="0" customWidth="1"/>
    <col min="3" max="3" width="18.8515625" style="0" customWidth="1"/>
    <col min="4" max="4" width="35.57421875" style="0" customWidth="1"/>
    <col min="5" max="5" width="15.8515625" style="101" customWidth="1"/>
    <col min="6" max="6" width="15.421875" style="101" customWidth="1"/>
    <col min="7" max="7" width="21.28125" style="101" customWidth="1"/>
  </cols>
  <sheetData>
    <row r="1" spans="1:7" ht="18.75">
      <c r="A1" s="219"/>
      <c r="B1" s="219"/>
      <c r="C1" s="219"/>
      <c r="D1" s="219"/>
      <c r="E1" s="98"/>
      <c r="F1" s="98"/>
      <c r="G1" s="98" t="s">
        <v>101</v>
      </c>
    </row>
    <row r="2" spans="1:7" ht="37.5" customHeight="1">
      <c r="A2" s="220" t="s">
        <v>181</v>
      </c>
      <c r="B2" s="220"/>
      <c r="C2" s="220"/>
      <c r="D2" s="220"/>
      <c r="E2" s="220"/>
      <c r="F2" s="220"/>
      <c r="G2" s="220"/>
    </row>
    <row r="3" spans="1:7" ht="51" customHeight="1">
      <c r="A3" s="80"/>
      <c r="B3" s="220" t="s">
        <v>185</v>
      </c>
      <c r="C3" s="220"/>
      <c r="D3" s="220"/>
      <c r="E3" s="220"/>
      <c r="F3" s="220"/>
      <c r="G3" s="220"/>
    </row>
    <row r="4" spans="1:7" ht="18.75">
      <c r="A4" s="80"/>
      <c r="B4" s="80"/>
      <c r="C4" s="80"/>
      <c r="D4" s="80"/>
      <c r="E4" s="99"/>
      <c r="F4" s="99"/>
      <c r="G4" s="99"/>
    </row>
    <row r="5" spans="1:11" ht="18.75">
      <c r="A5" s="80"/>
      <c r="B5" s="221" t="s">
        <v>173</v>
      </c>
      <c r="C5" s="221"/>
      <c r="D5" s="221"/>
      <c r="E5" s="221"/>
      <c r="F5" s="221"/>
      <c r="G5" s="221"/>
      <c r="H5" s="221"/>
      <c r="I5" s="221"/>
      <c r="J5" s="221"/>
      <c r="K5" s="221"/>
    </row>
    <row r="6" spans="1:7" ht="15">
      <c r="A6" s="18"/>
      <c r="B6" s="18"/>
      <c r="C6" s="18"/>
      <c r="D6" s="96" t="s">
        <v>180</v>
      </c>
      <c r="E6" s="100"/>
      <c r="F6" s="100"/>
      <c r="G6" s="100"/>
    </row>
    <row r="7" spans="1:7" ht="15">
      <c r="A7" s="222" t="s">
        <v>9</v>
      </c>
      <c r="B7" s="223"/>
      <c r="C7" s="222" t="s">
        <v>22</v>
      </c>
      <c r="D7" s="222" t="s">
        <v>23</v>
      </c>
      <c r="E7" s="224" t="s">
        <v>24</v>
      </c>
      <c r="F7" s="224"/>
      <c r="G7" s="224" t="s">
        <v>102</v>
      </c>
    </row>
    <row r="8" spans="1:7" ht="33" customHeight="1">
      <c r="A8" s="222"/>
      <c r="B8" s="223"/>
      <c r="C8" s="223" t="s">
        <v>20</v>
      </c>
      <c r="D8" s="223"/>
      <c r="E8" s="225" t="s">
        <v>32</v>
      </c>
      <c r="F8" s="225" t="s">
        <v>33</v>
      </c>
      <c r="G8" s="224"/>
    </row>
    <row r="9" spans="1:7" ht="15">
      <c r="A9" s="81" t="s">
        <v>13</v>
      </c>
      <c r="B9" s="81" t="s">
        <v>10</v>
      </c>
      <c r="C9" s="223"/>
      <c r="D9" s="223"/>
      <c r="E9" s="225"/>
      <c r="F9" s="226"/>
      <c r="G9" s="224"/>
    </row>
    <row r="10" spans="1:7" ht="15">
      <c r="A10" s="227" t="s">
        <v>63</v>
      </c>
      <c r="B10" s="227"/>
      <c r="C10" s="228" t="s">
        <v>186</v>
      </c>
      <c r="D10" s="61" t="s">
        <v>103</v>
      </c>
      <c r="E10" s="57">
        <f>E11+E16+E17</f>
        <v>14456.5</v>
      </c>
      <c r="F10" s="57">
        <f>F11+F16+F17</f>
        <v>13983.5</v>
      </c>
      <c r="G10" s="57">
        <f>F10/E10*100</f>
        <v>96.72811538062463</v>
      </c>
    </row>
    <row r="11" spans="1:7" ht="19.5" customHeight="1">
      <c r="A11" s="227"/>
      <c r="B11" s="227"/>
      <c r="C11" s="228"/>
      <c r="D11" s="62" t="s">
        <v>37</v>
      </c>
      <c r="E11" s="58">
        <f>E13+E14+E15</f>
        <v>13691</v>
      </c>
      <c r="F11" s="58">
        <f>F13+F14+F15</f>
        <v>13300.6</v>
      </c>
      <c r="G11" s="57">
        <f>F11/E11*100</f>
        <v>97.1484917098824</v>
      </c>
    </row>
    <row r="12" spans="1:7" ht="18" customHeight="1">
      <c r="A12" s="227"/>
      <c r="B12" s="227"/>
      <c r="C12" s="228"/>
      <c r="D12" s="63" t="s">
        <v>25</v>
      </c>
      <c r="E12" s="58"/>
      <c r="F12" s="58"/>
      <c r="G12" s="57"/>
    </row>
    <row r="13" spans="1:7" ht="24.75">
      <c r="A13" s="227"/>
      <c r="B13" s="227"/>
      <c r="C13" s="228"/>
      <c r="D13" s="63" t="s">
        <v>38</v>
      </c>
      <c r="E13" s="58">
        <f>'ф.1'!N9-E14</f>
        <v>10912.2</v>
      </c>
      <c r="F13" s="58">
        <f>'ф.1'!O9-F14</f>
        <v>10592.7</v>
      </c>
      <c r="G13" s="57">
        <f>F13/E13*100</f>
        <v>97.07208445593007</v>
      </c>
    </row>
    <row r="14" spans="1:7" ht="24.75">
      <c r="A14" s="227"/>
      <c r="B14" s="227"/>
      <c r="C14" s="228"/>
      <c r="D14" s="63" t="s">
        <v>39</v>
      </c>
      <c r="E14" s="58">
        <f>'ф.1'!N22+'ф.1'!N14+'ф.1'!N15</f>
        <v>2778.8</v>
      </c>
      <c r="F14" s="58">
        <f>'ф.1'!O22+'ф.1'!O14+'ф.1'!O15</f>
        <v>2707.9</v>
      </c>
      <c r="G14" s="57">
        <f>F14/E14*100</f>
        <v>97.44853893767093</v>
      </c>
    </row>
    <row r="15" spans="1:7" ht="15">
      <c r="A15" s="227"/>
      <c r="B15" s="227"/>
      <c r="C15" s="228"/>
      <c r="D15" s="63" t="s">
        <v>40</v>
      </c>
      <c r="E15" s="58">
        <v>0</v>
      </c>
      <c r="F15" s="58">
        <v>0</v>
      </c>
      <c r="G15" s="57">
        <v>0</v>
      </c>
    </row>
    <row r="16" spans="1:7" ht="39.75" customHeight="1">
      <c r="A16" s="227"/>
      <c r="B16" s="227"/>
      <c r="C16" s="228"/>
      <c r="D16" s="62" t="s">
        <v>42</v>
      </c>
      <c r="E16" s="58">
        <v>0</v>
      </c>
      <c r="F16" s="58">
        <v>0</v>
      </c>
      <c r="G16" s="57">
        <v>0</v>
      </c>
    </row>
    <row r="17" spans="1:7" ht="15">
      <c r="A17" s="227"/>
      <c r="B17" s="227"/>
      <c r="C17" s="228"/>
      <c r="D17" s="62" t="s">
        <v>41</v>
      </c>
      <c r="E17" s="58">
        <v>765.5</v>
      </c>
      <c r="F17" s="58">
        <v>682.9</v>
      </c>
      <c r="G17" s="57">
        <f>F17/E17*100</f>
        <v>89.20966688438928</v>
      </c>
    </row>
  </sheetData>
  <sheetProtection/>
  <mergeCells count="14">
    <mergeCell ref="F8:F9"/>
    <mergeCell ref="A10:A17"/>
    <mergeCell ref="B10:B17"/>
    <mergeCell ref="C10:C17"/>
    <mergeCell ref="A1:D1"/>
    <mergeCell ref="A2:G2"/>
    <mergeCell ref="B3:G3"/>
    <mergeCell ref="B5:K5"/>
    <mergeCell ref="A7:B8"/>
    <mergeCell ref="C7:C9"/>
    <mergeCell ref="D7:D9"/>
    <mergeCell ref="E7:F7"/>
    <mergeCell ref="G7:G9"/>
    <mergeCell ref="E8:E9"/>
  </mergeCells>
  <printOptions/>
  <pageMargins left="0.7" right="0.7" top="0.75" bottom="0.75" header="0.3" footer="0.3"/>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Q29"/>
  <sheetViews>
    <sheetView zoomScale="90" zoomScaleNormal="90" zoomScalePageLayoutView="0" workbookViewId="0" topLeftCell="A28">
      <selection activeCell="A29" sqref="A29:IV29"/>
    </sheetView>
  </sheetViews>
  <sheetFormatPr defaultColWidth="8.8515625" defaultRowHeight="15"/>
  <cols>
    <col min="1" max="1" width="3.8515625" style="7" customWidth="1"/>
    <col min="2" max="2" width="3.00390625" style="7" customWidth="1"/>
    <col min="3" max="3" width="3.8515625" style="7" customWidth="1"/>
    <col min="4" max="4" width="3.00390625" style="7" customWidth="1"/>
    <col min="5" max="5" width="11.57421875" style="7" customWidth="1"/>
    <col min="6" max="6" width="12.421875" style="7" customWidth="1"/>
    <col min="7" max="7" width="4.7109375" style="7" customWidth="1"/>
    <col min="8" max="8" width="7.57421875" style="7" customWidth="1"/>
    <col min="9" max="9" width="14.140625" style="7" customWidth="1"/>
    <col min="10" max="10" width="56.421875" style="27" customWidth="1"/>
    <col min="11" max="11" width="17.421875" style="27" customWidth="1"/>
    <col min="12" max="16384" width="8.8515625" style="7" customWidth="1"/>
  </cols>
  <sheetData>
    <row r="1" spans="9:14" s="11" customFormat="1" ht="14.25" customHeight="1">
      <c r="I1" s="12"/>
      <c r="J1" s="19"/>
      <c r="K1" s="19" t="s">
        <v>49</v>
      </c>
      <c r="L1" s="12"/>
      <c r="M1" s="12"/>
      <c r="N1" s="16"/>
    </row>
    <row r="2" spans="1:11" s="11" customFormat="1" ht="15.75">
      <c r="A2" s="237" t="s">
        <v>48</v>
      </c>
      <c r="B2" s="238"/>
      <c r="C2" s="238"/>
      <c r="D2" s="238"/>
      <c r="E2" s="238"/>
      <c r="F2" s="238"/>
      <c r="G2" s="238"/>
      <c r="H2" s="238"/>
      <c r="I2" s="238"/>
      <c r="J2" s="238"/>
      <c r="K2" s="25"/>
    </row>
    <row r="3" spans="1:11" s="26" customFormat="1" ht="17.25" customHeight="1">
      <c r="A3" s="235" t="s">
        <v>184</v>
      </c>
      <c r="B3" s="235"/>
      <c r="C3" s="235"/>
      <c r="D3" s="235"/>
      <c r="E3" s="235"/>
      <c r="F3" s="235"/>
      <c r="G3" s="235"/>
      <c r="H3" s="235"/>
      <c r="I3" s="235"/>
      <c r="J3" s="235"/>
      <c r="K3" s="235"/>
    </row>
    <row r="4" spans="1:17" s="11" customFormat="1" ht="15" customHeight="1">
      <c r="A4" s="236" t="s">
        <v>189</v>
      </c>
      <c r="B4" s="236"/>
      <c r="C4" s="236"/>
      <c r="D4" s="236"/>
      <c r="E4" s="236"/>
      <c r="F4" s="236"/>
      <c r="G4" s="236"/>
      <c r="H4" s="236"/>
      <c r="I4" s="236"/>
      <c r="J4" s="236"/>
      <c r="K4" s="236"/>
      <c r="L4" s="16"/>
      <c r="M4" s="16"/>
      <c r="N4" s="16"/>
      <c r="O4" s="16"/>
      <c r="P4" s="16"/>
      <c r="Q4" s="16"/>
    </row>
    <row r="5" spans="1:17" s="11" customFormat="1" ht="15.75" customHeight="1">
      <c r="A5" s="236" t="s">
        <v>116</v>
      </c>
      <c r="B5" s="236"/>
      <c r="C5" s="236"/>
      <c r="D5" s="236"/>
      <c r="E5" s="236"/>
      <c r="F5" s="236"/>
      <c r="G5" s="236"/>
      <c r="H5" s="236"/>
      <c r="I5" s="236"/>
      <c r="J5" s="236"/>
      <c r="K5" s="236"/>
      <c r="L5" s="16"/>
      <c r="M5" s="16"/>
      <c r="N5" s="16"/>
      <c r="O5" s="16"/>
      <c r="P5" s="16"/>
      <c r="Q5" s="16"/>
    </row>
    <row r="6" spans="4:11" s="11" customFormat="1" ht="15.75">
      <c r="D6" s="15"/>
      <c r="E6" s="15"/>
      <c r="F6" s="15"/>
      <c r="G6" s="15"/>
      <c r="H6" s="15"/>
      <c r="I6" s="15"/>
      <c r="J6" s="20"/>
      <c r="K6" s="25"/>
    </row>
    <row r="7" spans="1:11" ht="44.25" customHeight="1">
      <c r="A7" s="239" t="s">
        <v>9</v>
      </c>
      <c r="B7" s="240"/>
      <c r="C7" s="240"/>
      <c r="D7" s="241"/>
      <c r="E7" s="231" t="s">
        <v>14</v>
      </c>
      <c r="F7" s="231" t="s">
        <v>0</v>
      </c>
      <c r="G7" s="231" t="s">
        <v>28</v>
      </c>
      <c r="H7" s="231" t="s">
        <v>29</v>
      </c>
      <c r="I7" s="231" t="s">
        <v>6</v>
      </c>
      <c r="J7" s="229" t="s">
        <v>26</v>
      </c>
      <c r="K7" s="231" t="s">
        <v>27</v>
      </c>
    </row>
    <row r="8" spans="1:11" ht="15" customHeight="1">
      <c r="A8" s="6" t="s">
        <v>13</v>
      </c>
      <c r="B8" s="6" t="s">
        <v>10</v>
      </c>
      <c r="C8" s="6" t="s">
        <v>11</v>
      </c>
      <c r="D8" s="6" t="s">
        <v>12</v>
      </c>
      <c r="E8" s="231"/>
      <c r="F8" s="231"/>
      <c r="G8" s="231"/>
      <c r="H8" s="231"/>
      <c r="I8" s="231"/>
      <c r="J8" s="230"/>
      <c r="K8" s="231"/>
    </row>
    <row r="9" spans="1:11" ht="15" customHeight="1">
      <c r="A9" s="6">
        <v>1</v>
      </c>
      <c r="B9" s="6">
        <v>2</v>
      </c>
      <c r="C9" s="6">
        <v>3</v>
      </c>
      <c r="D9" s="6">
        <v>4</v>
      </c>
      <c r="E9" s="6">
        <v>5</v>
      </c>
      <c r="F9" s="6">
        <v>6</v>
      </c>
      <c r="G9" s="6">
        <v>7</v>
      </c>
      <c r="H9" s="6">
        <v>8</v>
      </c>
      <c r="I9" s="6">
        <v>9</v>
      </c>
      <c r="J9" s="10">
        <v>10</v>
      </c>
      <c r="K9" s="6">
        <v>11</v>
      </c>
    </row>
    <row r="10" spans="1:11" s="23" customFormat="1" ht="330" customHeight="1">
      <c r="A10" s="28">
        <v>10</v>
      </c>
      <c r="B10" s="28">
        <v>1</v>
      </c>
      <c r="C10" s="29" t="s">
        <v>15</v>
      </c>
      <c r="D10" s="28">
        <v>1</v>
      </c>
      <c r="E10" s="114" t="s">
        <v>59</v>
      </c>
      <c r="F10" s="115" t="s">
        <v>60</v>
      </c>
      <c r="G10" s="116" t="s">
        <v>190</v>
      </c>
      <c r="H10" s="116">
        <v>2023</v>
      </c>
      <c r="I10" s="117" t="s">
        <v>191</v>
      </c>
      <c r="J10" s="117" t="s">
        <v>192</v>
      </c>
      <c r="K10" s="118"/>
    </row>
    <row r="11" spans="1:11" s="23" customFormat="1" ht="181.5" customHeight="1">
      <c r="A11" s="28">
        <v>10</v>
      </c>
      <c r="B11" s="28">
        <v>1</v>
      </c>
      <c r="C11" s="29" t="s">
        <v>15</v>
      </c>
      <c r="D11" s="28">
        <v>2</v>
      </c>
      <c r="E11" s="114" t="s">
        <v>61</v>
      </c>
      <c r="F11" s="115" t="s">
        <v>60</v>
      </c>
      <c r="G11" s="116" t="s">
        <v>190</v>
      </c>
      <c r="H11" s="116">
        <v>2023</v>
      </c>
      <c r="I11" s="119" t="s">
        <v>193</v>
      </c>
      <c r="J11" s="119" t="s">
        <v>194</v>
      </c>
      <c r="K11" s="120"/>
    </row>
    <row r="12" spans="1:11" s="4" customFormat="1" ht="195" customHeight="1">
      <c r="A12" s="28">
        <v>10</v>
      </c>
      <c r="B12" s="28">
        <v>1</v>
      </c>
      <c r="C12" s="29" t="s">
        <v>15</v>
      </c>
      <c r="D12" s="28">
        <v>3</v>
      </c>
      <c r="E12" s="46" t="s">
        <v>195</v>
      </c>
      <c r="F12" s="115" t="s">
        <v>60</v>
      </c>
      <c r="G12" s="116" t="s">
        <v>190</v>
      </c>
      <c r="H12" s="116">
        <v>2023</v>
      </c>
      <c r="I12" s="119" t="s">
        <v>196</v>
      </c>
      <c r="J12" s="119" t="s">
        <v>197</v>
      </c>
      <c r="K12" s="121"/>
    </row>
    <row r="13" spans="1:11" s="4" customFormat="1" ht="186.75" customHeight="1">
      <c r="A13" s="28">
        <v>10</v>
      </c>
      <c r="B13" s="28">
        <v>1</v>
      </c>
      <c r="C13" s="29" t="s">
        <v>15</v>
      </c>
      <c r="D13" s="28">
        <v>4</v>
      </c>
      <c r="E13" s="46" t="s">
        <v>62</v>
      </c>
      <c r="F13" s="115" t="s">
        <v>60</v>
      </c>
      <c r="G13" s="116" t="s">
        <v>190</v>
      </c>
      <c r="H13" s="116">
        <v>2023</v>
      </c>
      <c r="I13" s="119" t="s">
        <v>198</v>
      </c>
      <c r="J13" s="119" t="s">
        <v>199</v>
      </c>
      <c r="K13" s="122"/>
    </row>
    <row r="14" spans="1:11" s="23" customFormat="1" ht="143.25" customHeight="1">
      <c r="A14" s="123">
        <v>10</v>
      </c>
      <c r="B14" s="123">
        <v>1</v>
      </c>
      <c r="C14" s="36" t="s">
        <v>65</v>
      </c>
      <c r="D14" s="124"/>
      <c r="E14" s="232" t="s">
        <v>64</v>
      </c>
      <c r="F14" s="233"/>
      <c r="G14" s="233"/>
      <c r="H14" s="233"/>
      <c r="I14" s="234"/>
      <c r="J14" s="125"/>
      <c r="K14" s="118"/>
    </row>
    <row r="15" spans="1:11" s="23" customFormat="1" ht="154.5" customHeight="1">
      <c r="A15" s="28">
        <v>10</v>
      </c>
      <c r="B15" s="28">
        <v>1</v>
      </c>
      <c r="C15" s="29" t="s">
        <v>65</v>
      </c>
      <c r="D15" s="28">
        <v>1</v>
      </c>
      <c r="E15" s="114" t="s">
        <v>66</v>
      </c>
      <c r="F15" s="115" t="s">
        <v>67</v>
      </c>
      <c r="G15" s="116" t="s">
        <v>190</v>
      </c>
      <c r="H15" s="116">
        <v>2023</v>
      </c>
      <c r="I15" s="116" t="s">
        <v>200</v>
      </c>
      <c r="J15" s="119" t="s">
        <v>201</v>
      </c>
      <c r="K15" s="118"/>
    </row>
    <row r="16" spans="1:11" s="23" customFormat="1" ht="130.5" customHeight="1">
      <c r="A16" s="28">
        <v>10</v>
      </c>
      <c r="B16" s="28">
        <v>1</v>
      </c>
      <c r="C16" s="29" t="s">
        <v>65</v>
      </c>
      <c r="D16" s="28">
        <v>2</v>
      </c>
      <c r="E16" s="114" t="s">
        <v>68</v>
      </c>
      <c r="F16" s="115" t="s">
        <v>67</v>
      </c>
      <c r="G16" s="115" t="s">
        <v>190</v>
      </c>
      <c r="H16" s="116">
        <v>2023</v>
      </c>
      <c r="I16" s="116" t="s">
        <v>202</v>
      </c>
      <c r="J16" s="119" t="s">
        <v>203</v>
      </c>
      <c r="K16" s="126"/>
    </row>
    <row r="17" spans="1:11" s="4" customFormat="1" ht="105" customHeight="1">
      <c r="A17" s="28">
        <v>10</v>
      </c>
      <c r="B17" s="28">
        <v>1</v>
      </c>
      <c r="C17" s="29" t="s">
        <v>65</v>
      </c>
      <c r="D17" s="28">
        <v>3</v>
      </c>
      <c r="E17" s="46" t="s">
        <v>204</v>
      </c>
      <c r="F17" s="115" t="s">
        <v>67</v>
      </c>
      <c r="G17" s="115" t="s">
        <v>190</v>
      </c>
      <c r="H17" s="116">
        <v>2023</v>
      </c>
      <c r="I17" s="116" t="s">
        <v>69</v>
      </c>
      <c r="J17" s="127" t="s">
        <v>205</v>
      </c>
      <c r="K17" s="121"/>
    </row>
    <row r="18" spans="1:11" s="154" customFormat="1" ht="175.5" customHeight="1">
      <c r="A18" s="146">
        <v>10</v>
      </c>
      <c r="B18" s="146">
        <v>1</v>
      </c>
      <c r="C18" s="147" t="s">
        <v>65</v>
      </c>
      <c r="D18" s="146">
        <v>4</v>
      </c>
      <c r="E18" s="148" t="s">
        <v>70</v>
      </c>
      <c r="F18" s="149" t="s">
        <v>67</v>
      </c>
      <c r="G18" s="149" t="s">
        <v>190</v>
      </c>
      <c r="H18" s="150">
        <v>2023</v>
      </c>
      <c r="I18" s="151" t="s">
        <v>226</v>
      </c>
      <c r="J18" s="152" t="s">
        <v>227</v>
      </c>
      <c r="K18" s="153"/>
    </row>
    <row r="19" spans="1:11" s="23" customFormat="1" ht="175.5" customHeight="1">
      <c r="A19" s="28">
        <v>10</v>
      </c>
      <c r="B19" s="28">
        <v>1</v>
      </c>
      <c r="C19" s="29" t="s">
        <v>141</v>
      </c>
      <c r="D19" s="28">
        <v>5</v>
      </c>
      <c r="E19" s="128" t="s">
        <v>207</v>
      </c>
      <c r="F19" s="115" t="s">
        <v>208</v>
      </c>
      <c r="G19" s="115" t="s">
        <v>190</v>
      </c>
      <c r="H19" s="116">
        <v>2023</v>
      </c>
      <c r="I19" s="129" t="s">
        <v>209</v>
      </c>
      <c r="J19" s="119" t="s">
        <v>210</v>
      </c>
      <c r="K19" s="122"/>
    </row>
    <row r="20" spans="1:11" s="4" customFormat="1" ht="18.75" customHeight="1">
      <c r="A20" s="28">
        <v>10</v>
      </c>
      <c r="B20" s="28">
        <v>1</v>
      </c>
      <c r="C20" s="29" t="s">
        <v>71</v>
      </c>
      <c r="D20" s="28"/>
      <c r="E20" s="232" t="s">
        <v>72</v>
      </c>
      <c r="F20" s="233"/>
      <c r="G20" s="233"/>
      <c r="H20" s="233"/>
      <c r="I20" s="234"/>
      <c r="J20" s="127"/>
      <c r="K20" s="126"/>
    </row>
    <row r="21" spans="1:11" ht="191.25">
      <c r="A21" s="28">
        <v>10</v>
      </c>
      <c r="B21" s="28">
        <v>1</v>
      </c>
      <c r="C21" s="29" t="s">
        <v>71</v>
      </c>
      <c r="D21" s="28">
        <v>1</v>
      </c>
      <c r="E21" s="46" t="s">
        <v>73</v>
      </c>
      <c r="F21" s="115" t="s">
        <v>67</v>
      </c>
      <c r="G21" s="115" t="s">
        <v>190</v>
      </c>
      <c r="H21" s="116">
        <v>2023</v>
      </c>
      <c r="I21" s="130" t="s">
        <v>74</v>
      </c>
      <c r="J21" s="119" t="s">
        <v>211</v>
      </c>
      <c r="K21" s="131" t="s">
        <v>206</v>
      </c>
    </row>
    <row r="22" spans="1:11" ht="318.75">
      <c r="A22" s="48">
        <v>10</v>
      </c>
      <c r="B22" s="48">
        <v>1</v>
      </c>
      <c r="C22" s="29" t="s">
        <v>71</v>
      </c>
      <c r="D22" s="48">
        <v>2</v>
      </c>
      <c r="E22" s="46" t="s">
        <v>75</v>
      </c>
      <c r="F22" s="115" t="s">
        <v>67</v>
      </c>
      <c r="G22" s="132" t="s">
        <v>190</v>
      </c>
      <c r="H22" s="116">
        <v>2023</v>
      </c>
      <c r="I22" s="114" t="s">
        <v>212</v>
      </c>
      <c r="J22" s="119" t="s">
        <v>213</v>
      </c>
      <c r="K22" s="131"/>
    </row>
    <row r="23" spans="1:11" ht="114.75">
      <c r="A23" s="48">
        <v>10</v>
      </c>
      <c r="B23" s="48">
        <v>1</v>
      </c>
      <c r="C23" s="29" t="s">
        <v>71</v>
      </c>
      <c r="D23" s="48">
        <v>3</v>
      </c>
      <c r="E23" s="46" t="s">
        <v>76</v>
      </c>
      <c r="F23" s="115" t="s">
        <v>77</v>
      </c>
      <c r="G23" s="115" t="s">
        <v>190</v>
      </c>
      <c r="H23" s="116">
        <v>2023</v>
      </c>
      <c r="I23" s="130" t="s">
        <v>78</v>
      </c>
      <c r="J23" s="133" t="s">
        <v>214</v>
      </c>
      <c r="K23" s="131"/>
    </row>
    <row r="24" spans="1:11" ht="103.5" customHeight="1">
      <c r="A24" s="48">
        <v>10</v>
      </c>
      <c r="B24" s="48">
        <v>1</v>
      </c>
      <c r="C24" s="29" t="s">
        <v>71</v>
      </c>
      <c r="D24" s="48">
        <v>4</v>
      </c>
      <c r="E24" s="46" t="s">
        <v>79</v>
      </c>
      <c r="F24" s="115" t="s">
        <v>67</v>
      </c>
      <c r="G24" s="115" t="s">
        <v>190</v>
      </c>
      <c r="H24" s="116">
        <v>2023</v>
      </c>
      <c r="I24" s="119" t="s">
        <v>215</v>
      </c>
      <c r="J24" s="120" t="s">
        <v>216</v>
      </c>
      <c r="K24" s="131"/>
    </row>
    <row r="25" spans="1:11" ht="120" customHeight="1">
      <c r="A25" s="48">
        <v>10</v>
      </c>
      <c r="B25" s="48">
        <v>1</v>
      </c>
      <c r="C25" s="29" t="s">
        <v>71</v>
      </c>
      <c r="D25" s="48">
        <v>5</v>
      </c>
      <c r="E25" s="46" t="s">
        <v>80</v>
      </c>
      <c r="F25" s="115" t="s">
        <v>67</v>
      </c>
      <c r="G25" s="115" t="s">
        <v>190</v>
      </c>
      <c r="H25" s="116">
        <v>2023</v>
      </c>
      <c r="I25" s="119" t="s">
        <v>217</v>
      </c>
      <c r="J25" s="119" t="s">
        <v>218</v>
      </c>
      <c r="K25" s="131"/>
    </row>
    <row r="26" spans="1:11" ht="105.75" customHeight="1">
      <c r="A26" s="134">
        <v>10</v>
      </c>
      <c r="B26" s="134">
        <v>1</v>
      </c>
      <c r="C26" s="36" t="s">
        <v>87</v>
      </c>
      <c r="D26" s="135"/>
      <c r="E26" s="136" t="s">
        <v>81</v>
      </c>
      <c r="F26" s="115" t="s">
        <v>82</v>
      </c>
      <c r="G26" s="115" t="s">
        <v>190</v>
      </c>
      <c r="H26" s="116">
        <v>2023</v>
      </c>
      <c r="I26" s="46" t="s">
        <v>219</v>
      </c>
      <c r="J26" s="46" t="s">
        <v>220</v>
      </c>
      <c r="K26" s="131"/>
    </row>
    <row r="27" spans="1:11" ht="76.5">
      <c r="A27" s="134">
        <v>10</v>
      </c>
      <c r="B27" s="134">
        <v>1</v>
      </c>
      <c r="C27" s="36" t="s">
        <v>88</v>
      </c>
      <c r="D27" s="135"/>
      <c r="E27" s="136" t="s">
        <v>83</v>
      </c>
      <c r="F27" s="115" t="s">
        <v>67</v>
      </c>
      <c r="G27" s="115" t="s">
        <v>190</v>
      </c>
      <c r="H27" s="116">
        <v>2023</v>
      </c>
      <c r="I27" s="46" t="s">
        <v>84</v>
      </c>
      <c r="J27" s="120" t="s">
        <v>171</v>
      </c>
      <c r="K27" s="131"/>
    </row>
    <row r="28" spans="1:11" ht="89.25">
      <c r="A28" s="134">
        <v>10</v>
      </c>
      <c r="B28" s="134">
        <v>1</v>
      </c>
      <c r="C28" s="36" t="s">
        <v>89</v>
      </c>
      <c r="D28" s="135"/>
      <c r="E28" s="136" t="s">
        <v>85</v>
      </c>
      <c r="F28" s="115" t="s">
        <v>82</v>
      </c>
      <c r="G28" s="115" t="s">
        <v>190</v>
      </c>
      <c r="H28" s="116">
        <v>2023</v>
      </c>
      <c r="I28" s="46" t="s">
        <v>86</v>
      </c>
      <c r="J28" s="126" t="s">
        <v>224</v>
      </c>
      <c r="K28" s="131"/>
    </row>
    <row r="29" ht="11.25" hidden="1">
      <c r="K29" s="27">
        <f>17/17</f>
        <v>1</v>
      </c>
    </row>
  </sheetData>
  <sheetProtection/>
  <mergeCells count="14">
    <mergeCell ref="E20:I20"/>
    <mergeCell ref="A2:J2"/>
    <mergeCell ref="A7:D7"/>
    <mergeCell ref="E7:E8"/>
    <mergeCell ref="F7:F8"/>
    <mergeCell ref="G7:G8"/>
    <mergeCell ref="J7:J8"/>
    <mergeCell ref="I7:I8"/>
    <mergeCell ref="E14:I14"/>
    <mergeCell ref="H7:H8"/>
    <mergeCell ref="A3:K3"/>
    <mergeCell ref="A4:K4"/>
    <mergeCell ref="A5:K5"/>
    <mergeCell ref="K7:K8"/>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4">
      <selection activeCell="I11" sqref="I11"/>
    </sheetView>
  </sheetViews>
  <sheetFormatPr defaultColWidth="9.140625" defaultRowHeight="15"/>
  <cols>
    <col min="4" max="4" width="26.421875" style="0" customWidth="1"/>
    <col min="5" max="5" width="22.7109375" style="0" customWidth="1"/>
    <col min="7" max="7" width="11.8515625" style="0" customWidth="1"/>
    <col min="8" max="8" width="11.7109375" style="101" customWidth="1"/>
    <col min="9" max="9" width="9.140625" style="101" customWidth="1"/>
    <col min="10" max="10" width="10.57421875" style="101" customWidth="1"/>
    <col min="11" max="11" width="10.8515625" style="101" customWidth="1"/>
  </cols>
  <sheetData>
    <row r="1" spans="10:11" ht="18.75">
      <c r="J1" s="248" t="s">
        <v>50</v>
      </c>
      <c r="K1" s="248"/>
    </row>
    <row r="2" spans="1:11" ht="63" customHeight="1">
      <c r="A2" s="249" t="s">
        <v>182</v>
      </c>
      <c r="B2" s="249"/>
      <c r="C2" s="249"/>
      <c r="D2" s="249"/>
      <c r="E2" s="249"/>
      <c r="F2" s="249"/>
      <c r="G2" s="249"/>
      <c r="H2" s="249"/>
      <c r="I2" s="249"/>
      <c r="J2" s="249"/>
      <c r="K2" s="249"/>
    </row>
    <row r="3" spans="1:11" ht="18.75">
      <c r="A3" s="1"/>
      <c r="B3" s="11" t="s">
        <v>187</v>
      </c>
      <c r="C3" s="64"/>
      <c r="D3" s="65"/>
      <c r="E3" s="65"/>
      <c r="F3" s="65"/>
      <c r="G3" s="65"/>
      <c r="H3" s="65"/>
      <c r="I3" s="65"/>
      <c r="J3" s="65"/>
      <c r="K3" s="2"/>
    </row>
    <row r="4" spans="1:11" ht="18.75">
      <c r="A4" s="1"/>
      <c r="B4" s="11" t="s">
        <v>115</v>
      </c>
      <c r="C4" s="64"/>
      <c r="D4" s="65"/>
      <c r="E4" s="65"/>
      <c r="F4" s="65"/>
      <c r="G4" s="65"/>
      <c r="H4" s="65"/>
      <c r="I4" s="65"/>
      <c r="J4" s="65"/>
      <c r="K4" s="2"/>
    </row>
    <row r="5" spans="1:11" ht="15">
      <c r="A5" s="1"/>
      <c r="B5" s="1"/>
      <c r="C5" s="1"/>
      <c r="D5" s="2"/>
      <c r="E5" s="97" t="s">
        <v>180</v>
      </c>
      <c r="F5" s="2"/>
      <c r="G5" s="2"/>
      <c r="H5" s="2"/>
      <c r="I5" s="2"/>
      <c r="J5" s="2"/>
      <c r="K5" s="2"/>
    </row>
    <row r="6" spans="1:11" ht="41.25" customHeight="1">
      <c r="A6" s="224" t="s">
        <v>9</v>
      </c>
      <c r="B6" s="224"/>
      <c r="C6" s="224" t="s">
        <v>21</v>
      </c>
      <c r="D6" s="224" t="s">
        <v>1</v>
      </c>
      <c r="E6" s="224" t="s">
        <v>2</v>
      </c>
      <c r="F6" s="224" t="s">
        <v>3</v>
      </c>
      <c r="G6" s="251" t="s">
        <v>104</v>
      </c>
      <c r="H6" s="251" t="s">
        <v>105</v>
      </c>
      <c r="I6" s="224" t="s">
        <v>106</v>
      </c>
      <c r="J6" s="231" t="s">
        <v>51</v>
      </c>
      <c r="K6" s="231" t="s">
        <v>52</v>
      </c>
    </row>
    <row r="7" spans="1:11" ht="30" customHeight="1">
      <c r="A7" s="66" t="s">
        <v>13</v>
      </c>
      <c r="B7" s="66" t="s">
        <v>10</v>
      </c>
      <c r="C7" s="250"/>
      <c r="D7" s="247" t="s">
        <v>4</v>
      </c>
      <c r="E7" s="247" t="s">
        <v>20</v>
      </c>
      <c r="F7" s="247"/>
      <c r="G7" s="252"/>
      <c r="H7" s="252"/>
      <c r="I7" s="247"/>
      <c r="J7" s="231"/>
      <c r="K7" s="231"/>
    </row>
    <row r="8" spans="1:11" ht="15">
      <c r="A8" s="60" t="s">
        <v>8</v>
      </c>
      <c r="B8" s="66">
        <v>2</v>
      </c>
      <c r="C8" s="66">
        <v>3</v>
      </c>
      <c r="D8" s="48">
        <v>4</v>
      </c>
      <c r="E8" s="48">
        <v>5</v>
      </c>
      <c r="F8" s="48">
        <v>6</v>
      </c>
      <c r="G8" s="48">
        <v>7</v>
      </c>
      <c r="H8" s="48">
        <v>8</v>
      </c>
      <c r="I8" s="48">
        <v>9</v>
      </c>
      <c r="J8" s="48">
        <v>10</v>
      </c>
      <c r="K8" s="48">
        <v>11</v>
      </c>
    </row>
    <row r="9" spans="1:11" ht="15">
      <c r="A9" s="60" t="s">
        <v>63</v>
      </c>
      <c r="B9" s="66"/>
      <c r="C9" s="66"/>
      <c r="D9" s="244" t="s">
        <v>186</v>
      </c>
      <c r="E9" s="245"/>
      <c r="F9" s="245"/>
      <c r="G9" s="245"/>
      <c r="H9" s="245"/>
      <c r="I9" s="245"/>
      <c r="J9" s="245"/>
      <c r="K9" s="246"/>
    </row>
    <row r="10" spans="1:11" ht="70.5" customHeight="1">
      <c r="A10" s="216" t="s">
        <v>63</v>
      </c>
      <c r="B10" s="216"/>
      <c r="C10" s="216" t="s">
        <v>107</v>
      </c>
      <c r="D10" s="243" t="s">
        <v>108</v>
      </c>
      <c r="E10" s="84" t="s">
        <v>34</v>
      </c>
      <c r="F10" s="59" t="s">
        <v>5</v>
      </c>
      <c r="G10" s="59">
        <v>1461.3</v>
      </c>
      <c r="H10" s="59">
        <v>1893.3</v>
      </c>
      <c r="I10" s="59">
        <v>1787.1</v>
      </c>
      <c r="J10" s="59">
        <f aca="true" t="shared" si="0" ref="J10:J15">I10/G10*100</f>
        <v>122.29521658796962</v>
      </c>
      <c r="K10" s="59">
        <f aca="true" t="shared" si="1" ref="K10:K15">I10/H10*100</f>
        <v>94.39074631595626</v>
      </c>
    </row>
    <row r="11" spans="1:14" ht="57.75" customHeight="1">
      <c r="A11" s="242"/>
      <c r="B11" s="242"/>
      <c r="C11" s="242"/>
      <c r="D11" s="243" t="s">
        <v>109</v>
      </c>
      <c r="E11" s="85" t="s">
        <v>110</v>
      </c>
      <c r="F11" s="86" t="s">
        <v>111</v>
      </c>
      <c r="G11" s="59">
        <v>50</v>
      </c>
      <c r="H11" s="59">
        <v>50</v>
      </c>
      <c r="I11" s="59">
        <v>50</v>
      </c>
      <c r="J11" s="59">
        <f t="shared" si="0"/>
        <v>100</v>
      </c>
      <c r="K11" s="59">
        <f t="shared" si="1"/>
        <v>100</v>
      </c>
      <c r="N11" s="104"/>
    </row>
    <row r="12" spans="1:11" ht="57.75" customHeight="1">
      <c r="A12" s="216" t="s">
        <v>63</v>
      </c>
      <c r="B12" s="216"/>
      <c r="C12" s="216" t="s">
        <v>107</v>
      </c>
      <c r="D12" s="243" t="s">
        <v>112</v>
      </c>
      <c r="E12" s="84" t="s">
        <v>34</v>
      </c>
      <c r="F12" s="59" t="s">
        <v>5</v>
      </c>
      <c r="G12" s="59">
        <v>1505.6</v>
      </c>
      <c r="H12" s="59">
        <v>1950.7</v>
      </c>
      <c r="I12" s="59">
        <v>1841.3</v>
      </c>
      <c r="J12" s="59">
        <f t="shared" si="0"/>
        <v>122.29675876726887</v>
      </c>
      <c r="K12" s="59">
        <f t="shared" si="1"/>
        <v>94.3917568052494</v>
      </c>
    </row>
    <row r="13" spans="1:11" ht="30.75" customHeight="1">
      <c r="A13" s="242"/>
      <c r="B13" s="242"/>
      <c r="C13" s="242"/>
      <c r="D13" s="243"/>
      <c r="E13" s="85" t="s">
        <v>113</v>
      </c>
      <c r="F13" s="59" t="s">
        <v>114</v>
      </c>
      <c r="G13" s="59">
        <v>5</v>
      </c>
      <c r="H13" s="59">
        <v>5</v>
      </c>
      <c r="I13" s="59">
        <v>5</v>
      </c>
      <c r="J13" s="59">
        <f t="shared" si="0"/>
        <v>100</v>
      </c>
      <c r="K13" s="59">
        <f t="shared" si="1"/>
        <v>100</v>
      </c>
    </row>
    <row r="14" spans="1:11" ht="57.75" customHeight="1">
      <c r="A14" s="216" t="s">
        <v>63</v>
      </c>
      <c r="B14" s="216"/>
      <c r="C14" s="216" t="s">
        <v>107</v>
      </c>
      <c r="D14" s="243" t="s">
        <v>174</v>
      </c>
      <c r="E14" s="84" t="s">
        <v>34</v>
      </c>
      <c r="F14" s="59" t="s">
        <v>5</v>
      </c>
      <c r="G14" s="59">
        <v>1461.3</v>
      </c>
      <c r="H14" s="59">
        <v>1893.3</v>
      </c>
      <c r="I14" s="59">
        <v>1787.1</v>
      </c>
      <c r="J14" s="59">
        <f t="shared" si="0"/>
        <v>122.29521658796962</v>
      </c>
      <c r="K14" s="59">
        <f t="shared" si="1"/>
        <v>94.39074631595626</v>
      </c>
    </row>
    <row r="15" spans="1:11" ht="39" customHeight="1">
      <c r="A15" s="242"/>
      <c r="B15" s="242"/>
      <c r="C15" s="242"/>
      <c r="D15" s="243"/>
      <c r="E15" s="85" t="s">
        <v>110</v>
      </c>
      <c r="F15" s="59" t="s">
        <v>114</v>
      </c>
      <c r="G15" s="59">
        <v>80</v>
      </c>
      <c r="H15" s="59">
        <v>80</v>
      </c>
      <c r="I15" s="59">
        <v>80</v>
      </c>
      <c r="J15" s="59">
        <f t="shared" si="0"/>
        <v>100</v>
      </c>
      <c r="K15" s="59">
        <f t="shared" si="1"/>
        <v>100</v>
      </c>
    </row>
    <row r="16" ht="15">
      <c r="H16" s="105"/>
    </row>
  </sheetData>
  <sheetProtection/>
  <mergeCells count="25">
    <mergeCell ref="A14:A15"/>
    <mergeCell ref="B14:B15"/>
    <mergeCell ref="C14:C15"/>
    <mergeCell ref="D14:D15"/>
    <mergeCell ref="G6:G7"/>
    <mergeCell ref="H6:H7"/>
    <mergeCell ref="B10:B11"/>
    <mergeCell ref="C10:C11"/>
    <mergeCell ref="D10:D11"/>
    <mergeCell ref="A10:A11"/>
    <mergeCell ref="J1:K1"/>
    <mergeCell ref="A2:K2"/>
    <mergeCell ref="A6:B6"/>
    <mergeCell ref="C6:C7"/>
    <mergeCell ref="D6:D7"/>
    <mergeCell ref="E6:E7"/>
    <mergeCell ref="A12:A13"/>
    <mergeCell ref="B12:B13"/>
    <mergeCell ref="C12:C13"/>
    <mergeCell ref="D12:D13"/>
    <mergeCell ref="D9:K9"/>
    <mergeCell ref="I6:I7"/>
    <mergeCell ref="J6:J7"/>
    <mergeCell ref="K6:K7"/>
    <mergeCell ref="F6:F7"/>
  </mergeCells>
  <printOptions/>
  <pageMargins left="0.25" right="0.25" top="0.75" bottom="0.75" header="0.3" footer="0.3"/>
  <pageSetup fitToHeight="1" fitToWidth="1" horizontalDpi="600" verticalDpi="600" orientation="landscape" paperSize="9" scale="91" r:id="rId3"/>
  <legacyDrawing r:id="rId2"/>
</worksheet>
</file>

<file path=xl/worksheets/sheet6.xml><?xml version="1.0" encoding="utf-8"?>
<worksheet xmlns="http://schemas.openxmlformats.org/spreadsheetml/2006/main" xmlns:r="http://schemas.openxmlformats.org/officeDocument/2006/relationships">
  <dimension ref="A1:Q21"/>
  <sheetViews>
    <sheetView zoomScalePageLayoutView="0" workbookViewId="0" topLeftCell="A4">
      <selection activeCell="F14" sqref="F14"/>
    </sheetView>
  </sheetViews>
  <sheetFormatPr defaultColWidth="8.8515625" defaultRowHeight="15"/>
  <cols>
    <col min="1" max="2" width="5.8515625" style="33" customWidth="1"/>
    <col min="3" max="3" width="3.57421875" style="33" customWidth="1"/>
    <col min="4" max="4" width="33.140625" style="33" customWidth="1"/>
    <col min="5" max="5" width="8.7109375" style="33" customWidth="1"/>
    <col min="6" max="6" width="10.421875" style="33" customWidth="1"/>
    <col min="7" max="7" width="10.421875" style="159" customWidth="1"/>
    <col min="8" max="8" width="10.421875" style="33" customWidth="1"/>
    <col min="9" max="9" width="11.421875" style="33" customWidth="1"/>
    <col min="10" max="10" width="10.7109375" style="33" customWidth="1"/>
    <col min="11" max="11" width="27.7109375" style="33" customWidth="1"/>
    <col min="12" max="12" width="8.8515625" style="32" customWidth="1"/>
    <col min="13" max="16384" width="8.8515625" style="33" customWidth="1"/>
  </cols>
  <sheetData>
    <row r="1" spans="1:12" s="17" customFormat="1" ht="17.25" customHeight="1">
      <c r="A1" s="11"/>
      <c r="B1" s="11"/>
      <c r="C1" s="11"/>
      <c r="D1" s="11"/>
      <c r="E1" s="11"/>
      <c r="F1" s="11"/>
      <c r="G1" s="155"/>
      <c r="H1" s="11"/>
      <c r="I1" s="16"/>
      <c r="J1" s="16"/>
      <c r="K1" s="30" t="s">
        <v>54</v>
      </c>
      <c r="L1" s="31"/>
    </row>
    <row r="2" spans="1:12" s="17" customFormat="1" ht="15.75" customHeight="1">
      <c r="A2" s="11"/>
      <c r="B2" s="237" t="s">
        <v>53</v>
      </c>
      <c r="C2" s="237"/>
      <c r="D2" s="237"/>
      <c r="E2" s="237"/>
      <c r="F2" s="237"/>
      <c r="G2" s="237"/>
      <c r="H2" s="237"/>
      <c r="I2" s="237"/>
      <c r="J2" s="237"/>
      <c r="K2" s="237"/>
      <c r="L2" s="31"/>
    </row>
    <row r="3" spans="1:11" s="26" customFormat="1" ht="17.25" customHeight="1">
      <c r="A3" s="235" t="s">
        <v>184</v>
      </c>
      <c r="B3" s="235"/>
      <c r="C3" s="235"/>
      <c r="D3" s="235"/>
      <c r="E3" s="235"/>
      <c r="F3" s="235"/>
      <c r="G3" s="235"/>
      <c r="H3" s="235"/>
      <c r="I3" s="235"/>
      <c r="J3" s="235"/>
      <c r="K3" s="235"/>
    </row>
    <row r="4" spans="1:17" s="11" customFormat="1" ht="15" customHeight="1">
      <c r="A4" s="236" t="s">
        <v>188</v>
      </c>
      <c r="B4" s="236"/>
      <c r="C4" s="236"/>
      <c r="D4" s="236"/>
      <c r="E4" s="236"/>
      <c r="F4" s="236"/>
      <c r="G4" s="236"/>
      <c r="H4" s="236"/>
      <c r="I4" s="236"/>
      <c r="J4" s="236"/>
      <c r="K4" s="236"/>
      <c r="L4" s="16"/>
      <c r="M4" s="16"/>
      <c r="N4" s="16"/>
      <c r="O4" s="16"/>
      <c r="P4" s="16"/>
      <c r="Q4" s="16"/>
    </row>
    <row r="5" spans="1:17" s="11" customFormat="1" ht="15.75" customHeight="1">
      <c r="A5" s="236" t="s">
        <v>100</v>
      </c>
      <c r="B5" s="236"/>
      <c r="C5" s="236"/>
      <c r="D5" s="236"/>
      <c r="E5" s="236"/>
      <c r="F5" s="236"/>
      <c r="G5" s="236"/>
      <c r="H5" s="236"/>
      <c r="I5" s="236"/>
      <c r="J5" s="236"/>
      <c r="K5" s="236"/>
      <c r="L5" s="16"/>
      <c r="M5" s="16"/>
      <c r="N5" s="16"/>
      <c r="O5" s="16"/>
      <c r="P5" s="16"/>
      <c r="Q5" s="16"/>
    </row>
    <row r="6" spans="1:11" ht="13.5" customHeight="1">
      <c r="A6" s="1"/>
      <c r="B6" s="2"/>
      <c r="C6" s="2"/>
      <c r="D6" s="2"/>
      <c r="E6" s="2"/>
      <c r="F6" s="2"/>
      <c r="G6" s="156"/>
      <c r="H6" s="2"/>
      <c r="I6" s="2"/>
      <c r="J6" s="2"/>
      <c r="K6" s="2"/>
    </row>
    <row r="7" spans="1:12" s="21" customFormat="1" ht="13.5" customHeight="1">
      <c r="A7" s="231" t="s">
        <v>9</v>
      </c>
      <c r="B7" s="253"/>
      <c r="C7" s="231" t="s">
        <v>16</v>
      </c>
      <c r="D7" s="231" t="s">
        <v>17</v>
      </c>
      <c r="E7" s="231" t="s">
        <v>18</v>
      </c>
      <c r="F7" s="231" t="s">
        <v>19</v>
      </c>
      <c r="G7" s="231"/>
      <c r="H7" s="231"/>
      <c r="I7" s="229" t="s">
        <v>35</v>
      </c>
      <c r="J7" s="229" t="s">
        <v>43</v>
      </c>
      <c r="K7" s="229" t="s">
        <v>31</v>
      </c>
      <c r="L7" s="34"/>
    </row>
    <row r="8" spans="1:12" s="21" customFormat="1" ht="43.5" customHeight="1">
      <c r="A8" s="253"/>
      <c r="B8" s="253"/>
      <c r="C8" s="231"/>
      <c r="D8" s="231"/>
      <c r="E8" s="231"/>
      <c r="F8" s="231" t="s">
        <v>228</v>
      </c>
      <c r="G8" s="261" t="s">
        <v>225</v>
      </c>
      <c r="H8" s="231" t="s">
        <v>30</v>
      </c>
      <c r="I8" s="258"/>
      <c r="J8" s="258"/>
      <c r="K8" s="260"/>
      <c r="L8" s="34"/>
    </row>
    <row r="9" spans="1:12" s="21" customFormat="1" ht="13.5" customHeight="1">
      <c r="A9" s="8" t="s">
        <v>13</v>
      </c>
      <c r="B9" s="8" t="s">
        <v>10</v>
      </c>
      <c r="C9" s="231"/>
      <c r="D9" s="253"/>
      <c r="E9" s="253"/>
      <c r="F9" s="231"/>
      <c r="G9" s="261"/>
      <c r="H9" s="231"/>
      <c r="I9" s="259"/>
      <c r="J9" s="259"/>
      <c r="K9" s="230"/>
      <c r="L9" s="34"/>
    </row>
    <row r="10" spans="1:12" s="21" customFormat="1" ht="13.5" customHeight="1">
      <c r="A10" s="8" t="s">
        <v>8</v>
      </c>
      <c r="B10" s="8" t="s">
        <v>7</v>
      </c>
      <c r="C10" s="6">
        <v>3</v>
      </c>
      <c r="D10" s="35">
        <v>4</v>
      </c>
      <c r="E10" s="35">
        <v>5</v>
      </c>
      <c r="F10" s="6">
        <v>6</v>
      </c>
      <c r="G10" s="157">
        <v>7</v>
      </c>
      <c r="H10" s="6">
        <v>8</v>
      </c>
      <c r="I10" s="6">
        <v>9</v>
      </c>
      <c r="J10" s="6">
        <v>10</v>
      </c>
      <c r="K10" s="10">
        <v>11</v>
      </c>
      <c r="L10" s="34"/>
    </row>
    <row r="11" spans="1:12" s="24" customFormat="1" ht="12.75">
      <c r="A11" s="36" t="s">
        <v>63</v>
      </c>
      <c r="B11" s="6">
        <v>1</v>
      </c>
      <c r="C11" s="28"/>
      <c r="D11" s="254" t="s">
        <v>186</v>
      </c>
      <c r="E11" s="254"/>
      <c r="F11" s="254"/>
      <c r="G11" s="254"/>
      <c r="H11" s="254"/>
      <c r="I11" s="254"/>
      <c r="J11" s="254"/>
      <c r="K11" s="254"/>
      <c r="L11" s="145">
        <f>SUM(L12:L19)/8</f>
        <v>0.9583333333333334</v>
      </c>
    </row>
    <row r="12" spans="1:12" s="24" customFormat="1" ht="48">
      <c r="A12" s="256" t="s">
        <v>63</v>
      </c>
      <c r="B12" s="255" t="s">
        <v>8</v>
      </c>
      <c r="C12" s="38">
        <v>1</v>
      </c>
      <c r="D12" s="49" t="s">
        <v>90</v>
      </c>
      <c r="E12" s="54" t="s">
        <v>98</v>
      </c>
      <c r="F12" s="39">
        <v>30</v>
      </c>
      <c r="G12" s="158">
        <v>32</v>
      </c>
      <c r="H12" s="39">
        <v>32</v>
      </c>
      <c r="I12" s="40">
        <f>H12/G12</f>
        <v>1</v>
      </c>
      <c r="J12" s="39">
        <v>1</v>
      </c>
      <c r="K12" s="28"/>
      <c r="L12" s="37">
        <f>IF(I12&gt;1,1,I12)</f>
        <v>1</v>
      </c>
    </row>
    <row r="13" spans="1:12" s="24" customFormat="1" ht="39.75" customHeight="1">
      <c r="A13" s="256"/>
      <c r="B13" s="255"/>
      <c r="C13" s="38">
        <v>2</v>
      </c>
      <c r="D13" s="52" t="s">
        <v>91</v>
      </c>
      <c r="E13" s="55" t="s">
        <v>98</v>
      </c>
      <c r="F13" s="39">
        <v>21</v>
      </c>
      <c r="G13" s="158">
        <v>23</v>
      </c>
      <c r="H13" s="39">
        <v>23</v>
      </c>
      <c r="I13" s="40">
        <f aca="true" t="shared" si="0" ref="I13:I19">H13/G13</f>
        <v>1</v>
      </c>
      <c r="J13" s="39">
        <v>1</v>
      </c>
      <c r="K13" s="28"/>
      <c r="L13" s="37">
        <f aca="true" t="shared" si="1" ref="L13:L19">IF(I13&gt;1,1,I13)</f>
        <v>1</v>
      </c>
    </row>
    <row r="14" spans="1:12" s="22" customFormat="1" ht="84">
      <c r="A14" s="256"/>
      <c r="B14" s="255"/>
      <c r="C14" s="42">
        <v>3</v>
      </c>
      <c r="D14" s="50" t="s">
        <v>92</v>
      </c>
      <c r="E14" s="56" t="s">
        <v>99</v>
      </c>
      <c r="F14" s="38">
        <v>100</v>
      </c>
      <c r="G14" s="158">
        <v>100</v>
      </c>
      <c r="H14" s="39">
        <v>100</v>
      </c>
      <c r="I14" s="40">
        <f t="shared" si="0"/>
        <v>1</v>
      </c>
      <c r="J14" s="39">
        <v>1</v>
      </c>
      <c r="K14" s="53"/>
      <c r="L14" s="37">
        <f t="shared" si="1"/>
        <v>1</v>
      </c>
    </row>
    <row r="15" spans="1:12" s="24" customFormat="1" ht="60">
      <c r="A15" s="256"/>
      <c r="B15" s="255"/>
      <c r="C15" s="38">
        <v>4</v>
      </c>
      <c r="D15" s="51" t="s">
        <v>93</v>
      </c>
      <c r="E15" s="56" t="s">
        <v>99</v>
      </c>
      <c r="F15" s="43">
        <v>25</v>
      </c>
      <c r="G15" s="158">
        <v>25</v>
      </c>
      <c r="H15" s="144">
        <v>25</v>
      </c>
      <c r="I15" s="40">
        <f t="shared" si="0"/>
        <v>1</v>
      </c>
      <c r="J15" s="39">
        <v>1</v>
      </c>
      <c r="K15" s="44"/>
      <c r="L15" s="37">
        <f t="shared" si="1"/>
        <v>1</v>
      </c>
    </row>
    <row r="16" spans="1:12" s="24" customFormat="1" ht="48.75" customHeight="1">
      <c r="A16" s="256"/>
      <c r="B16" s="255"/>
      <c r="C16" s="38">
        <v>5</v>
      </c>
      <c r="D16" s="51" t="s">
        <v>94</v>
      </c>
      <c r="E16" s="56" t="s">
        <v>99</v>
      </c>
      <c r="F16" s="28">
        <v>32</v>
      </c>
      <c r="G16" s="158">
        <v>32</v>
      </c>
      <c r="H16" s="38">
        <v>32</v>
      </c>
      <c r="I16" s="40">
        <f t="shared" si="0"/>
        <v>1</v>
      </c>
      <c r="J16" s="39">
        <v>1</v>
      </c>
      <c r="K16" s="44"/>
      <c r="L16" s="37">
        <f t="shared" si="1"/>
        <v>1</v>
      </c>
    </row>
    <row r="17" spans="1:12" s="24" customFormat="1" ht="33" customHeight="1">
      <c r="A17" s="256"/>
      <c r="B17" s="255"/>
      <c r="C17" s="38">
        <v>6</v>
      </c>
      <c r="D17" s="51" t="s">
        <v>95</v>
      </c>
      <c r="E17" s="56" t="s">
        <v>99</v>
      </c>
      <c r="F17" s="45">
        <v>1</v>
      </c>
      <c r="G17" s="158">
        <v>3</v>
      </c>
      <c r="H17" s="38">
        <v>2</v>
      </c>
      <c r="I17" s="40">
        <f t="shared" si="0"/>
        <v>0.6666666666666666</v>
      </c>
      <c r="J17" s="39">
        <v>1</v>
      </c>
      <c r="K17" s="44"/>
      <c r="L17" s="37">
        <f t="shared" si="1"/>
        <v>0.6666666666666666</v>
      </c>
    </row>
    <row r="18" spans="1:12" s="22" customFormat="1" ht="48">
      <c r="A18" s="256"/>
      <c r="B18" s="255"/>
      <c r="C18" s="42">
        <v>7</v>
      </c>
      <c r="D18" s="51" t="s">
        <v>96</v>
      </c>
      <c r="E18" s="56" t="s">
        <v>99</v>
      </c>
      <c r="F18" s="38">
        <v>35</v>
      </c>
      <c r="G18" s="158">
        <v>36</v>
      </c>
      <c r="H18" s="39">
        <v>36</v>
      </c>
      <c r="I18" s="40">
        <f t="shared" si="0"/>
        <v>1</v>
      </c>
      <c r="J18" s="39">
        <v>1</v>
      </c>
      <c r="K18" s="53"/>
      <c r="L18" s="37">
        <f t="shared" si="1"/>
        <v>1</v>
      </c>
    </row>
    <row r="19" spans="1:12" s="24" customFormat="1" ht="36">
      <c r="A19" s="256"/>
      <c r="B19" s="255"/>
      <c r="C19" s="38">
        <v>8</v>
      </c>
      <c r="D19" s="51" t="s">
        <v>97</v>
      </c>
      <c r="E19" s="56" t="s">
        <v>99</v>
      </c>
      <c r="F19" s="44">
        <v>60</v>
      </c>
      <c r="G19" s="158">
        <v>60</v>
      </c>
      <c r="H19" s="44">
        <v>60</v>
      </c>
      <c r="I19" s="40">
        <f t="shared" si="0"/>
        <v>1</v>
      </c>
      <c r="J19" s="39">
        <v>1</v>
      </c>
      <c r="K19" s="41"/>
      <c r="L19" s="37">
        <f t="shared" si="1"/>
        <v>1</v>
      </c>
    </row>
    <row r="21" spans="1:11" ht="43.5" customHeight="1">
      <c r="A21" s="257" t="s">
        <v>36</v>
      </c>
      <c r="B21" s="257"/>
      <c r="C21" s="257"/>
      <c r="D21" s="257"/>
      <c r="E21" s="257"/>
      <c r="F21" s="257"/>
      <c r="G21" s="257"/>
      <c r="H21" s="257"/>
      <c r="I21" s="257"/>
      <c r="J21" s="257"/>
      <c r="K21" s="257"/>
    </row>
  </sheetData>
  <sheetProtection/>
  <mergeCells count="19">
    <mergeCell ref="B2:K2"/>
    <mergeCell ref="F8:F9"/>
    <mergeCell ref="G8:G9"/>
    <mergeCell ref="A7:B8"/>
    <mergeCell ref="A3:K3"/>
    <mergeCell ref="A4:K4"/>
    <mergeCell ref="A5:K5"/>
    <mergeCell ref="H8:H9"/>
    <mergeCell ref="F7:H7"/>
    <mergeCell ref="C7:C9"/>
    <mergeCell ref="D7:D9"/>
    <mergeCell ref="E7:E9"/>
    <mergeCell ref="D11:K11"/>
    <mergeCell ref="B12:B19"/>
    <mergeCell ref="A12:A19"/>
    <mergeCell ref="A21:K21"/>
    <mergeCell ref="I7:I9"/>
    <mergeCell ref="J7:J9"/>
    <mergeCell ref="K7:K9"/>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D8" sqref="D8"/>
    </sheetView>
  </sheetViews>
  <sheetFormatPr defaultColWidth="9.140625" defaultRowHeight="15"/>
  <cols>
    <col min="2" max="2" width="48.7109375" style="0" customWidth="1"/>
    <col min="3" max="3" width="17.57421875" style="0" customWidth="1"/>
    <col min="4" max="4" width="20.28125" style="0" customWidth="1"/>
    <col min="5" max="5" width="35.140625" style="0" customWidth="1"/>
  </cols>
  <sheetData>
    <row r="1" spans="1:5" ht="15">
      <c r="A1" s="262" t="s">
        <v>150</v>
      </c>
      <c r="B1" s="262"/>
      <c r="C1" s="262"/>
      <c r="D1" s="262"/>
      <c r="E1" s="262"/>
    </row>
    <row r="2" spans="1:5" ht="15.75">
      <c r="A2" s="263" t="s">
        <v>151</v>
      </c>
      <c r="B2" s="263"/>
      <c r="C2" s="263"/>
      <c r="D2" s="263"/>
      <c r="E2" s="263"/>
    </row>
    <row r="3" spans="1:5" ht="15">
      <c r="A3" s="4"/>
      <c r="B3" s="70"/>
      <c r="C3" s="70"/>
      <c r="D3" s="70"/>
      <c r="E3" s="70"/>
    </row>
    <row r="4" spans="1:5" ht="15">
      <c r="A4" s="107" t="s">
        <v>16</v>
      </c>
      <c r="B4" s="107" t="s">
        <v>146</v>
      </c>
      <c r="C4" s="107" t="s">
        <v>147</v>
      </c>
      <c r="D4" s="107" t="s">
        <v>148</v>
      </c>
      <c r="E4" s="107" t="s">
        <v>149</v>
      </c>
    </row>
    <row r="5" spans="1:5" ht="119.25" customHeight="1">
      <c r="A5" s="137">
        <v>7</v>
      </c>
      <c r="B5" s="138" t="s">
        <v>221</v>
      </c>
      <c r="C5" s="139">
        <v>44925</v>
      </c>
      <c r="D5" s="140" t="s">
        <v>222</v>
      </c>
      <c r="E5" s="141" t="s">
        <v>229</v>
      </c>
    </row>
    <row r="6" spans="1:5" ht="105">
      <c r="A6" s="137">
        <v>8</v>
      </c>
      <c r="B6" s="141" t="s">
        <v>223</v>
      </c>
      <c r="C6" s="142">
        <v>45163</v>
      </c>
      <c r="D6" s="143">
        <v>969</v>
      </c>
      <c r="E6" s="141" t="s">
        <v>230</v>
      </c>
    </row>
    <row r="11" ht="111.75" customHeight="1"/>
  </sheetData>
  <sheetProtection/>
  <mergeCells count="2">
    <mergeCell ref="A1:E1"/>
    <mergeCell ref="A2: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J9"/>
  <sheetViews>
    <sheetView tabSelected="1" zoomScalePageLayoutView="0" workbookViewId="0" topLeftCell="A1">
      <selection activeCell="C17" sqref="C17"/>
    </sheetView>
  </sheetViews>
  <sheetFormatPr defaultColWidth="9.140625" defaultRowHeight="15"/>
  <cols>
    <col min="3" max="3" width="31.421875" style="0" customWidth="1"/>
    <col min="4" max="4" width="19.00390625" style="0" customWidth="1"/>
    <col min="5" max="5" width="15.8515625" style="0" customWidth="1"/>
    <col min="7" max="7" width="10.140625" style="0" customWidth="1"/>
    <col min="8" max="8" width="10.00390625" style="0" customWidth="1"/>
    <col min="10" max="10" width="9.00390625" style="0" bestFit="1" customWidth="1"/>
  </cols>
  <sheetData>
    <row r="2" spans="1:10" ht="15.75">
      <c r="A2" s="264" t="s">
        <v>152</v>
      </c>
      <c r="B2" s="264"/>
      <c r="C2" s="264"/>
      <c r="D2" s="264"/>
      <c r="E2" s="264"/>
      <c r="F2" s="264"/>
      <c r="G2" s="264"/>
      <c r="H2" s="264"/>
      <c r="I2" s="264"/>
      <c r="J2" s="264"/>
    </row>
    <row r="3" spans="1:10" ht="15">
      <c r="A3" s="76"/>
      <c r="B3" s="76"/>
      <c r="C3" s="76"/>
      <c r="D3" s="76"/>
      <c r="E3" s="76"/>
      <c r="F3" s="76"/>
      <c r="G3" s="76"/>
      <c r="H3" s="76"/>
      <c r="I3" s="76"/>
      <c r="J3" s="76"/>
    </row>
    <row r="4" spans="1:10" ht="101.25">
      <c r="A4" s="231" t="s">
        <v>9</v>
      </c>
      <c r="B4" s="231"/>
      <c r="C4" s="231" t="s">
        <v>22</v>
      </c>
      <c r="D4" s="265" t="s">
        <v>153</v>
      </c>
      <c r="E4" s="266" t="s">
        <v>154</v>
      </c>
      <c r="F4" s="109" t="s">
        <v>155</v>
      </c>
      <c r="G4" s="109" t="s">
        <v>156</v>
      </c>
      <c r="H4" s="109" t="s">
        <v>157</v>
      </c>
      <c r="I4" s="109" t="s">
        <v>158</v>
      </c>
      <c r="J4" s="109" t="s">
        <v>159</v>
      </c>
    </row>
    <row r="5" spans="1:10" ht="15">
      <c r="A5" s="8" t="s">
        <v>13</v>
      </c>
      <c r="B5" s="8" t="s">
        <v>10</v>
      </c>
      <c r="C5" s="231"/>
      <c r="D5" s="265"/>
      <c r="E5" s="266"/>
      <c r="F5" s="108" t="s">
        <v>160</v>
      </c>
      <c r="G5" s="108" t="s">
        <v>161</v>
      </c>
      <c r="H5" s="108" t="s">
        <v>162</v>
      </c>
      <c r="I5" s="108" t="s">
        <v>163</v>
      </c>
      <c r="J5" s="108" t="s">
        <v>164</v>
      </c>
    </row>
    <row r="6" spans="1:10" ht="15">
      <c r="A6" s="8" t="s">
        <v>8</v>
      </c>
      <c r="B6" s="8" t="s">
        <v>7</v>
      </c>
      <c r="C6" s="6">
        <v>3</v>
      </c>
      <c r="D6" s="108">
        <v>4</v>
      </c>
      <c r="E6" s="109">
        <v>5</v>
      </c>
      <c r="F6" s="108" t="s">
        <v>165</v>
      </c>
      <c r="G6" s="108">
        <v>7</v>
      </c>
      <c r="H6" s="108">
        <v>8</v>
      </c>
      <c r="I6" s="108">
        <v>9</v>
      </c>
      <c r="J6" s="108" t="s">
        <v>166</v>
      </c>
    </row>
    <row r="7" spans="1:10" ht="60">
      <c r="A7" s="110" t="s">
        <v>167</v>
      </c>
      <c r="B7" s="110"/>
      <c r="C7" s="111" t="s">
        <v>168</v>
      </c>
      <c r="D7" s="112" t="s">
        <v>169</v>
      </c>
      <c r="E7" s="111" t="s">
        <v>67</v>
      </c>
      <c r="F7" s="113">
        <f>G7*J7</f>
        <v>0.9864623901678621</v>
      </c>
      <c r="G7" s="113">
        <f>'ф 5'!L11</f>
        <v>0.9583333333333334</v>
      </c>
      <c r="H7" s="113">
        <f>'ф 3'!K29</f>
        <v>1</v>
      </c>
      <c r="I7" s="113">
        <f>'ф.1'!Q9/100</f>
        <v>0.9714849170988241</v>
      </c>
      <c r="J7" s="113">
        <f>H7/I7</f>
        <v>1.0293520593055951</v>
      </c>
    </row>
    <row r="8" spans="1:10" ht="15">
      <c r="A8" s="76"/>
      <c r="B8" s="76"/>
      <c r="C8" s="76"/>
      <c r="D8" s="76"/>
      <c r="E8" s="76"/>
      <c r="F8" s="76"/>
      <c r="G8" s="76"/>
      <c r="H8" s="76"/>
      <c r="I8" s="76"/>
      <c r="J8" s="76"/>
    </row>
    <row r="9" spans="1:10" ht="15">
      <c r="A9" s="77"/>
      <c r="B9" s="78" t="s">
        <v>170</v>
      </c>
      <c r="C9" s="77"/>
      <c r="D9" s="77"/>
      <c r="E9" s="77"/>
      <c r="F9" s="77"/>
      <c r="G9" s="77"/>
      <c r="H9" s="77"/>
      <c r="I9" s="77"/>
      <c r="J9" s="77"/>
    </row>
  </sheetData>
  <sheetProtection/>
  <mergeCells count="5">
    <mergeCell ref="A2:J2"/>
    <mergeCell ref="A4:B4"/>
    <mergeCell ref="C4:C5"/>
    <mergeCell ref="D4:D5"/>
    <mergeCell ref="E4:E5"/>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2024-03-27T07:52:20Z</dcterms:modified>
  <cp:category/>
  <cp:version/>
  <cp:contentType/>
  <cp:contentStatus/>
</cp:coreProperties>
</file>